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ndul\OneDrive\Plocha\"/>
    </mc:Choice>
  </mc:AlternateContent>
  <bookViews>
    <workbookView xWindow="0" yWindow="0" windowWidth="0" windowHeight="0"/>
  </bookViews>
  <sheets>
    <sheet name="Rekapitulace stavby" sheetId="1" r:id="rId1"/>
    <sheet name="1.1 - Architektonicko sta..." sheetId="2" r:id="rId2"/>
    <sheet name="1.2 - Akustická opatření" sheetId="3" r:id="rId3"/>
    <sheet name="1.3 - Vzduchotechnika" sheetId="4" r:id="rId4"/>
    <sheet name="1.4 - Vytápění" sheetId="5" r:id="rId5"/>
    <sheet name="1.5 - Odběrná plynová zař..." sheetId="6" r:id="rId6"/>
    <sheet name="2 - Způsobilé výdaje - ve..." sheetId="7" r:id="rId7"/>
    <sheet name="3.1 - Architektonicko sta..." sheetId="8" r:id="rId8"/>
    <sheet name="3.2 - Elektroinstalace - ..." sheetId="9" r:id="rId9"/>
    <sheet name="3.3 - Vedlejší a ostatní ..." sheetId="10" r:id="rId10"/>
  </sheets>
  <definedNames>
    <definedName name="_xlnm.Print_Area" localSheetId="0">'Rekapitulace stavby'!$D$4:$AO$76,'Rekapitulace stavby'!$C$82:$AQ$106</definedName>
    <definedName name="_xlnm.Print_Titles" localSheetId="0">'Rekapitulace stavby'!$92:$92</definedName>
    <definedName name="_xlnm._FilterDatabase" localSheetId="1" hidden="1">'1.1 - Architektonicko sta...'!$C$142:$K$729</definedName>
    <definedName name="_xlnm.Print_Area" localSheetId="1">'1.1 - Architektonicko sta...'!$C$4:$J$76,'1.1 - Architektonicko sta...'!$C$82:$J$122,'1.1 - Architektonicko sta...'!$C$128:$K$729</definedName>
    <definedName name="_xlnm.Print_Titles" localSheetId="1">'1.1 - Architektonicko sta...'!$142:$142</definedName>
    <definedName name="_xlnm._FilterDatabase" localSheetId="2" hidden="1">'1.2 - Akustická opatření'!$C$123:$K$136</definedName>
    <definedName name="_xlnm.Print_Area" localSheetId="2">'1.2 - Akustická opatření'!$C$4:$J$76,'1.2 - Akustická opatření'!$C$82:$J$103,'1.2 - Akustická opatření'!$C$109:$K$136</definedName>
    <definedName name="_xlnm.Print_Titles" localSheetId="2">'1.2 - Akustická opatření'!$123:$123</definedName>
    <definedName name="_xlnm._FilterDatabase" localSheetId="3" hidden="1">'1.3 - Vzduchotechnika'!$C$123:$K$206</definedName>
    <definedName name="_xlnm.Print_Area" localSheetId="3">'1.3 - Vzduchotechnika'!$C$4:$J$76,'1.3 - Vzduchotechnika'!$C$82:$J$103,'1.3 - Vzduchotechnika'!$C$109:$K$206</definedName>
    <definedName name="_xlnm.Print_Titles" localSheetId="3">'1.3 - Vzduchotechnika'!$123:$123</definedName>
    <definedName name="_xlnm._FilterDatabase" localSheetId="4" hidden="1">'1.4 - Vytápění'!$C$128:$K$223</definedName>
    <definedName name="_xlnm.Print_Area" localSheetId="4">'1.4 - Vytápění'!$C$4:$J$76,'1.4 - Vytápění'!$C$82:$J$108,'1.4 - Vytápění'!$C$114:$K$223</definedName>
    <definedName name="_xlnm.Print_Titles" localSheetId="4">'1.4 - Vytápění'!$128:$128</definedName>
    <definedName name="_xlnm._FilterDatabase" localSheetId="5" hidden="1">'1.5 - Odběrná plynová zař...'!$C$123:$K$143</definedName>
    <definedName name="_xlnm.Print_Area" localSheetId="5">'1.5 - Odběrná plynová zař...'!$C$4:$J$76,'1.5 - Odběrná plynová zař...'!$C$82:$J$103,'1.5 - Odběrná plynová zař...'!$C$109:$K$143</definedName>
    <definedName name="_xlnm.Print_Titles" localSheetId="5">'1.5 - Odběrná plynová zař...'!$123:$123</definedName>
    <definedName name="_xlnm._FilterDatabase" localSheetId="6" hidden="1">'2 - Způsobilé výdaje - ve...'!$C$119:$K$127</definedName>
    <definedName name="_xlnm.Print_Area" localSheetId="6">'2 - Způsobilé výdaje - ve...'!$C$4:$J$76,'2 - Způsobilé výdaje - ve...'!$C$82:$J$101,'2 - Způsobilé výdaje - ve...'!$C$107:$K$127</definedName>
    <definedName name="_xlnm.Print_Titles" localSheetId="6">'2 - Způsobilé výdaje - ve...'!$119:$119</definedName>
    <definedName name="_xlnm._FilterDatabase" localSheetId="7" hidden="1">'3.1 - Architektonicko sta...'!$C$136:$K$367</definedName>
    <definedName name="_xlnm.Print_Area" localSheetId="7">'3.1 - Architektonicko sta...'!$C$4:$J$76,'3.1 - Architektonicko sta...'!$C$82:$J$116,'3.1 - Architektonicko sta...'!$C$122:$K$367</definedName>
    <definedName name="_xlnm.Print_Titles" localSheetId="7">'3.1 - Architektonicko sta...'!$136:$136</definedName>
    <definedName name="_xlnm._FilterDatabase" localSheetId="8" hidden="1">'3.2 - Elektroinstalace - ...'!$C$124:$K$180</definedName>
    <definedName name="_xlnm.Print_Area" localSheetId="8">'3.2 - Elektroinstalace - ...'!$C$4:$J$76,'3.2 - Elektroinstalace - ...'!$C$82:$J$104,'3.2 - Elektroinstalace - ...'!$C$110:$K$180</definedName>
    <definedName name="_xlnm.Print_Titles" localSheetId="8">'3.2 - Elektroinstalace - ...'!$124:$124</definedName>
    <definedName name="_xlnm._FilterDatabase" localSheetId="9" hidden="1">'3.3 - Vedlejší a ostatní ...'!$C$124:$K$137</definedName>
    <definedName name="_xlnm.Print_Area" localSheetId="9">'3.3 - Vedlejší a ostatní ...'!$C$4:$J$76,'3.3 - Vedlejší a ostatní ...'!$C$82:$J$104,'3.3 - Vedlejší a ostatní ...'!$C$110:$K$137</definedName>
    <definedName name="_xlnm.Print_Titles" localSheetId="9">'3.3 - Vedlejší a ostatní ...'!$124:$124</definedName>
  </definedNames>
  <calcPr/>
</workbook>
</file>

<file path=xl/calcChain.xml><?xml version="1.0" encoding="utf-8"?>
<calcChain xmlns="http://schemas.openxmlformats.org/spreadsheetml/2006/main">
  <c i="10" l="1" r="J39"/>
  <c r="J38"/>
  <c i="1" r="AY105"/>
  <c i="10" r="J37"/>
  <c i="1" r="AX105"/>
  <c i="10" r="BI137"/>
  <c r="BH137"/>
  <c r="BG137"/>
  <c r="BF137"/>
  <c r="T137"/>
  <c r="T136"/>
  <c r="R137"/>
  <c r="R136"/>
  <c r="P137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T131"/>
  <c r="R132"/>
  <c r="R131"/>
  <c r="P132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F119"/>
  <c r="E117"/>
  <c r="F91"/>
  <c r="E89"/>
  <c r="J26"/>
  <c r="E26"/>
  <c r="J122"/>
  <c r="J25"/>
  <c r="J23"/>
  <c r="E23"/>
  <c r="J93"/>
  <c r="J22"/>
  <c r="J20"/>
  <c r="E20"/>
  <c r="F122"/>
  <c r="J19"/>
  <c r="J17"/>
  <c r="E17"/>
  <c r="F121"/>
  <c r="J16"/>
  <c r="J14"/>
  <c r="J119"/>
  <c r="E7"/>
  <c r="E113"/>
  <c i="9" r="J39"/>
  <c r="J38"/>
  <c i="1" r="AY104"/>
  <c i="9" r="J37"/>
  <c i="1" r="AX104"/>
  <c i="9" r="BI179"/>
  <c r="BH179"/>
  <c r="BG179"/>
  <c r="BF179"/>
  <c r="T179"/>
  <c r="T178"/>
  <c r="R179"/>
  <c r="R178"/>
  <c r="P179"/>
  <c r="P178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F119"/>
  <c r="E117"/>
  <c r="F91"/>
  <c r="E89"/>
  <c r="J26"/>
  <c r="E26"/>
  <c r="J122"/>
  <c r="J25"/>
  <c r="J23"/>
  <c r="E23"/>
  <c r="J93"/>
  <c r="J22"/>
  <c r="J20"/>
  <c r="E20"/>
  <c r="F122"/>
  <c r="J19"/>
  <c r="J17"/>
  <c r="E17"/>
  <c r="F121"/>
  <c r="J16"/>
  <c r="J14"/>
  <c r="J119"/>
  <c r="E7"/>
  <c r="E113"/>
  <c i="8" r="J39"/>
  <c r="J38"/>
  <c i="1" r="AY103"/>
  <c i="8" r="J37"/>
  <c i="1" r="AX103"/>
  <c i="8" r="BI367"/>
  <c r="BH367"/>
  <c r="BG367"/>
  <c r="BF367"/>
  <c r="T367"/>
  <c r="T366"/>
  <c r="R367"/>
  <c r="R366"/>
  <c r="P367"/>
  <c r="P366"/>
  <c r="BI365"/>
  <c r="BH365"/>
  <c r="BG365"/>
  <c r="BF365"/>
  <c r="T365"/>
  <c r="R365"/>
  <c r="P365"/>
  <c r="BI359"/>
  <c r="BH359"/>
  <c r="BG359"/>
  <c r="BF359"/>
  <c r="T359"/>
  <c r="R359"/>
  <c r="P359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1"/>
  <c r="BH351"/>
  <c r="BG351"/>
  <c r="BF351"/>
  <c r="T351"/>
  <c r="R351"/>
  <c r="P351"/>
  <c r="BI348"/>
  <c r="BH348"/>
  <c r="BG348"/>
  <c r="BF348"/>
  <c r="T348"/>
  <c r="R348"/>
  <c r="P348"/>
  <c r="BI345"/>
  <c r="BH345"/>
  <c r="BG345"/>
  <c r="BF345"/>
  <c r="T345"/>
  <c r="R345"/>
  <c r="P345"/>
  <c r="BI334"/>
  <c r="BH334"/>
  <c r="BG334"/>
  <c r="BF334"/>
  <c r="T334"/>
  <c r="R334"/>
  <c r="P334"/>
  <c r="BI325"/>
  <c r="BH325"/>
  <c r="BG325"/>
  <c r="BF325"/>
  <c r="T325"/>
  <c r="R325"/>
  <c r="P325"/>
  <c r="BI321"/>
  <c r="BH321"/>
  <c r="BG321"/>
  <c r="BF321"/>
  <c r="T321"/>
  <c r="R321"/>
  <c r="P321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07"/>
  <c r="BH307"/>
  <c r="BG307"/>
  <c r="BF307"/>
  <c r="T307"/>
  <c r="R307"/>
  <c r="P307"/>
  <c r="BI300"/>
  <c r="BH300"/>
  <c r="BG300"/>
  <c r="BF300"/>
  <c r="T300"/>
  <c r="R300"/>
  <c r="P300"/>
  <c r="BI264"/>
  <c r="BH264"/>
  <c r="BG264"/>
  <c r="BF264"/>
  <c r="T264"/>
  <c r="T263"/>
  <c r="R264"/>
  <c r="R263"/>
  <c r="P264"/>
  <c r="P263"/>
  <c r="BI262"/>
  <c r="BH262"/>
  <c r="BG262"/>
  <c r="BF262"/>
  <c r="T262"/>
  <c r="R262"/>
  <c r="P262"/>
  <c r="BI258"/>
  <c r="BH258"/>
  <c r="BG258"/>
  <c r="BF258"/>
  <c r="T258"/>
  <c r="R258"/>
  <c r="P258"/>
  <c r="BI254"/>
  <c r="BH254"/>
  <c r="BG254"/>
  <c r="BF254"/>
  <c r="T254"/>
  <c r="R254"/>
  <c r="P254"/>
  <c r="BI249"/>
  <c r="BH249"/>
  <c r="BG249"/>
  <c r="BF249"/>
  <c r="T249"/>
  <c r="R249"/>
  <c r="P249"/>
  <c r="BI248"/>
  <c r="BH248"/>
  <c r="BG248"/>
  <c r="BF248"/>
  <c r="T248"/>
  <c r="R248"/>
  <c r="P248"/>
  <c r="BI245"/>
  <c r="BH245"/>
  <c r="BG245"/>
  <c r="BF245"/>
  <c r="T245"/>
  <c r="R245"/>
  <c r="P245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5"/>
  <c r="BH205"/>
  <c r="BG205"/>
  <c r="BF205"/>
  <c r="T205"/>
  <c r="R205"/>
  <c r="P205"/>
  <c r="BI201"/>
  <c r="BH201"/>
  <c r="BG201"/>
  <c r="BF201"/>
  <c r="T201"/>
  <c r="R201"/>
  <c r="P201"/>
  <c r="BI192"/>
  <c r="BH192"/>
  <c r="BG192"/>
  <c r="BF192"/>
  <c r="T192"/>
  <c r="R192"/>
  <c r="P192"/>
  <c r="BI187"/>
  <c r="BH187"/>
  <c r="BG187"/>
  <c r="BF187"/>
  <c r="T187"/>
  <c r="T186"/>
  <c r="R187"/>
  <c r="R186"/>
  <c r="P187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1"/>
  <c r="BH171"/>
  <c r="BG171"/>
  <c r="BF171"/>
  <c r="T171"/>
  <c r="R171"/>
  <c r="P171"/>
  <c r="BI166"/>
  <c r="BH166"/>
  <c r="BG166"/>
  <c r="BF166"/>
  <c r="T166"/>
  <c r="R166"/>
  <c r="P166"/>
  <c r="BI162"/>
  <c r="BH162"/>
  <c r="BG162"/>
  <c r="BF162"/>
  <c r="T162"/>
  <c r="R162"/>
  <c r="P162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4"/>
  <c r="BH144"/>
  <c r="BG144"/>
  <c r="BF144"/>
  <c r="T144"/>
  <c r="R144"/>
  <c r="P144"/>
  <c r="BI140"/>
  <c r="BH140"/>
  <c r="BG140"/>
  <c r="BF140"/>
  <c r="T140"/>
  <c r="R140"/>
  <c r="P140"/>
  <c r="F131"/>
  <c r="E129"/>
  <c r="F91"/>
  <c r="E89"/>
  <c r="J26"/>
  <c r="E26"/>
  <c r="J94"/>
  <c r="J25"/>
  <c r="J23"/>
  <c r="E23"/>
  <c r="J93"/>
  <c r="J22"/>
  <c r="J20"/>
  <c r="E20"/>
  <c r="F134"/>
  <c r="J19"/>
  <c r="J17"/>
  <c r="E17"/>
  <c r="F133"/>
  <c r="J16"/>
  <c r="J14"/>
  <c r="J91"/>
  <c r="E7"/>
  <c r="E125"/>
  <c i="7" r="J37"/>
  <c r="J36"/>
  <c i="1" r="AY101"/>
  <c i="7" r="J35"/>
  <c i="1" r="AX101"/>
  <c i="7" r="BI127"/>
  <c r="BH127"/>
  <c r="BG127"/>
  <c r="BF127"/>
  <c r="T127"/>
  <c r="T126"/>
  <c r="R127"/>
  <c r="R126"/>
  <c r="P127"/>
  <c r="P126"/>
  <c r="BI125"/>
  <c r="BH125"/>
  <c r="BG125"/>
  <c r="BF125"/>
  <c r="T125"/>
  <c r="T124"/>
  <c r="T123"/>
  <c r="R125"/>
  <c r="R124"/>
  <c r="R123"/>
  <c r="P125"/>
  <c r="P124"/>
  <c r="P123"/>
  <c r="BI122"/>
  <c r="BH122"/>
  <c r="BG122"/>
  <c r="BF122"/>
  <c r="T122"/>
  <c r="T121"/>
  <c r="T120"/>
  <c r="R122"/>
  <c r="R121"/>
  <c r="P122"/>
  <c r="P121"/>
  <c r="P120"/>
  <c i="1" r="AU101"/>
  <c i="7" r="F114"/>
  <c r="E112"/>
  <c r="F89"/>
  <c r="E87"/>
  <c r="J24"/>
  <c r="E24"/>
  <c r="J117"/>
  <c r="J23"/>
  <c r="J21"/>
  <c r="E21"/>
  <c r="J116"/>
  <c r="J20"/>
  <c r="J18"/>
  <c r="E18"/>
  <c r="F117"/>
  <c r="J17"/>
  <c r="J15"/>
  <c r="E15"/>
  <c r="F116"/>
  <c r="J14"/>
  <c r="J12"/>
  <c r="J114"/>
  <c r="E7"/>
  <c r="E85"/>
  <c i="6" r="J39"/>
  <c r="J38"/>
  <c i="1" r="AY100"/>
  <c i="6" r="J37"/>
  <c i="1" r="AX100"/>
  <c i="6" r="BI143"/>
  <c r="BH143"/>
  <c r="BG143"/>
  <c r="BF143"/>
  <c r="T143"/>
  <c r="T142"/>
  <c r="R143"/>
  <c r="R142"/>
  <c r="P143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F118"/>
  <c r="E116"/>
  <c r="F91"/>
  <c r="E89"/>
  <c r="J26"/>
  <c r="E26"/>
  <c r="J121"/>
  <c r="J25"/>
  <c r="J23"/>
  <c r="E23"/>
  <c r="J120"/>
  <c r="J22"/>
  <c r="J20"/>
  <c r="E20"/>
  <c r="F94"/>
  <c r="J19"/>
  <c r="J17"/>
  <c r="E17"/>
  <c r="F93"/>
  <c r="J16"/>
  <c r="J14"/>
  <c r="J91"/>
  <c r="E7"/>
  <c r="E112"/>
  <c i="5" r="J39"/>
  <c r="J38"/>
  <c i="1" r="AY99"/>
  <c i="5" r="J37"/>
  <c i="1" r="AX99"/>
  <c i="5"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T155"/>
  <c r="R156"/>
  <c r="R155"/>
  <c r="P156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F123"/>
  <c r="E121"/>
  <c r="F91"/>
  <c r="E89"/>
  <c r="J26"/>
  <c r="E26"/>
  <c r="J126"/>
  <c r="J25"/>
  <c r="J23"/>
  <c r="E23"/>
  <c r="J125"/>
  <c r="J22"/>
  <c r="J20"/>
  <c r="E20"/>
  <c r="F94"/>
  <c r="J19"/>
  <c r="J17"/>
  <c r="E17"/>
  <c r="F93"/>
  <c r="J16"/>
  <c r="J14"/>
  <c r="J123"/>
  <c r="E7"/>
  <c r="E85"/>
  <c i="4" r="J39"/>
  <c r="J38"/>
  <c i="1" r="AY98"/>
  <c i="4" r="J37"/>
  <c i="1" r="AX98"/>
  <c i="4"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F118"/>
  <c r="E116"/>
  <c r="F91"/>
  <c r="E89"/>
  <c r="J26"/>
  <c r="E26"/>
  <c r="J121"/>
  <c r="J25"/>
  <c r="J23"/>
  <c r="E23"/>
  <c r="J93"/>
  <c r="J22"/>
  <c r="J20"/>
  <c r="E20"/>
  <c r="F94"/>
  <c r="J19"/>
  <c r="J17"/>
  <c r="E17"/>
  <c r="F120"/>
  <c r="J16"/>
  <c r="J14"/>
  <c r="J91"/>
  <c r="E7"/>
  <c r="E112"/>
  <c i="3" r="J39"/>
  <c r="J38"/>
  <c i="1" r="AY97"/>
  <c i="3" r="J37"/>
  <c i="1" r="AX97"/>
  <c i="3" r="BI136"/>
  <c r="BH136"/>
  <c r="BG136"/>
  <c r="BF136"/>
  <c r="T136"/>
  <c r="R136"/>
  <c r="P136"/>
  <c r="BI134"/>
  <c r="BH134"/>
  <c r="BG134"/>
  <c r="BF134"/>
  <c r="T134"/>
  <c r="R134"/>
  <c r="P134"/>
  <c r="BI130"/>
  <c r="BH130"/>
  <c r="BG130"/>
  <c r="BF130"/>
  <c r="T130"/>
  <c r="R130"/>
  <c r="P130"/>
  <c r="BI127"/>
  <c r="BH127"/>
  <c r="BG127"/>
  <c r="BF127"/>
  <c r="T127"/>
  <c r="T126"/>
  <c r="T125"/>
  <c r="R127"/>
  <c r="R126"/>
  <c r="R125"/>
  <c r="P127"/>
  <c r="P126"/>
  <c r="P125"/>
  <c r="F118"/>
  <c r="E116"/>
  <c r="F91"/>
  <c r="E89"/>
  <c r="J26"/>
  <c r="E26"/>
  <c r="J121"/>
  <c r="J25"/>
  <c r="J23"/>
  <c r="E23"/>
  <c r="J120"/>
  <c r="J22"/>
  <c r="J20"/>
  <c r="E20"/>
  <c r="F121"/>
  <c r="J19"/>
  <c r="J17"/>
  <c r="E17"/>
  <c r="F120"/>
  <c r="J16"/>
  <c r="J14"/>
  <c r="J118"/>
  <c r="E7"/>
  <c r="E112"/>
  <c i="2" r="J39"/>
  <c r="J38"/>
  <c i="1" r="AY96"/>
  <c i="2" r="J37"/>
  <c i="1" r="AX96"/>
  <c i="2" r="BI729"/>
  <c r="BH729"/>
  <c r="BG729"/>
  <c r="BF729"/>
  <c r="T729"/>
  <c r="R729"/>
  <c r="P729"/>
  <c r="BI728"/>
  <c r="BH728"/>
  <c r="BG728"/>
  <c r="BF728"/>
  <c r="T728"/>
  <c r="R728"/>
  <c r="P728"/>
  <c r="BI725"/>
  <c r="BH725"/>
  <c r="BG725"/>
  <c r="BF725"/>
  <c r="T725"/>
  <c r="R725"/>
  <c r="P725"/>
  <c r="BI724"/>
  <c r="BH724"/>
  <c r="BG724"/>
  <c r="BF724"/>
  <c r="T724"/>
  <c r="R724"/>
  <c r="P724"/>
  <c r="BI721"/>
  <c r="BH721"/>
  <c r="BG721"/>
  <c r="BF721"/>
  <c r="T721"/>
  <c r="R721"/>
  <c r="P721"/>
  <c r="BI720"/>
  <c r="BH720"/>
  <c r="BG720"/>
  <c r="BF720"/>
  <c r="T720"/>
  <c r="R720"/>
  <c r="P720"/>
  <c r="BI719"/>
  <c r="BH719"/>
  <c r="BG719"/>
  <c r="BF719"/>
  <c r="T719"/>
  <c r="R719"/>
  <c r="P719"/>
  <c r="BI718"/>
  <c r="BH718"/>
  <c r="BG718"/>
  <c r="BF718"/>
  <c r="T718"/>
  <c r="R718"/>
  <c r="P718"/>
  <c r="BI716"/>
  <c r="BH716"/>
  <c r="BG716"/>
  <c r="BF716"/>
  <c r="T716"/>
  <c r="R716"/>
  <c r="P716"/>
  <c r="BI714"/>
  <c r="BH714"/>
  <c r="BG714"/>
  <c r="BF714"/>
  <c r="T714"/>
  <c r="R714"/>
  <c r="P714"/>
  <c r="BI712"/>
  <c r="BH712"/>
  <c r="BG712"/>
  <c r="BF712"/>
  <c r="T712"/>
  <c r="R712"/>
  <c r="P712"/>
  <c r="BI711"/>
  <c r="BH711"/>
  <c r="BG711"/>
  <c r="BF711"/>
  <c r="T711"/>
  <c r="R711"/>
  <c r="P711"/>
  <c r="BI710"/>
  <c r="BH710"/>
  <c r="BG710"/>
  <c r="BF710"/>
  <c r="T710"/>
  <c r="R710"/>
  <c r="P710"/>
  <c r="BI707"/>
  <c r="BH707"/>
  <c r="BG707"/>
  <c r="BF707"/>
  <c r="T707"/>
  <c r="R707"/>
  <c r="P707"/>
  <c r="BI706"/>
  <c r="BH706"/>
  <c r="BG706"/>
  <c r="BF706"/>
  <c r="T706"/>
  <c r="R706"/>
  <c r="P706"/>
  <c r="BI704"/>
  <c r="BH704"/>
  <c r="BG704"/>
  <c r="BF704"/>
  <c r="T704"/>
  <c r="R704"/>
  <c r="P704"/>
  <c r="BI702"/>
  <c r="BH702"/>
  <c r="BG702"/>
  <c r="BF702"/>
  <c r="T702"/>
  <c r="R702"/>
  <c r="P702"/>
  <c r="BI701"/>
  <c r="BH701"/>
  <c r="BG701"/>
  <c r="BF701"/>
  <c r="T701"/>
  <c r="R701"/>
  <c r="P701"/>
  <c r="BI700"/>
  <c r="BH700"/>
  <c r="BG700"/>
  <c r="BF700"/>
  <c r="T700"/>
  <c r="R700"/>
  <c r="P700"/>
  <c r="BI699"/>
  <c r="BH699"/>
  <c r="BG699"/>
  <c r="BF699"/>
  <c r="T699"/>
  <c r="R699"/>
  <c r="P699"/>
  <c r="BI698"/>
  <c r="BH698"/>
  <c r="BG698"/>
  <c r="BF698"/>
  <c r="T698"/>
  <c r="R698"/>
  <c r="P698"/>
  <c r="BI697"/>
  <c r="BH697"/>
  <c r="BG697"/>
  <c r="BF697"/>
  <c r="T697"/>
  <c r="R697"/>
  <c r="P697"/>
  <c r="BI696"/>
  <c r="BH696"/>
  <c r="BG696"/>
  <c r="BF696"/>
  <c r="T696"/>
  <c r="R696"/>
  <c r="P696"/>
  <c r="BI695"/>
  <c r="BH695"/>
  <c r="BG695"/>
  <c r="BF695"/>
  <c r="T695"/>
  <c r="R695"/>
  <c r="P695"/>
  <c r="BI694"/>
  <c r="BH694"/>
  <c r="BG694"/>
  <c r="BF694"/>
  <c r="T694"/>
  <c r="R694"/>
  <c r="P694"/>
  <c r="BI693"/>
  <c r="BH693"/>
  <c r="BG693"/>
  <c r="BF693"/>
  <c r="T693"/>
  <c r="R693"/>
  <c r="P693"/>
  <c r="BI692"/>
  <c r="BH692"/>
  <c r="BG692"/>
  <c r="BF692"/>
  <c r="T692"/>
  <c r="R692"/>
  <c r="P692"/>
  <c r="BI691"/>
  <c r="BH691"/>
  <c r="BG691"/>
  <c r="BF691"/>
  <c r="T691"/>
  <c r="R691"/>
  <c r="P691"/>
  <c r="BI690"/>
  <c r="BH690"/>
  <c r="BG690"/>
  <c r="BF690"/>
  <c r="T690"/>
  <c r="R690"/>
  <c r="P690"/>
  <c r="BI689"/>
  <c r="BH689"/>
  <c r="BG689"/>
  <c r="BF689"/>
  <c r="T689"/>
  <c r="R689"/>
  <c r="P689"/>
  <c r="BI688"/>
  <c r="BH688"/>
  <c r="BG688"/>
  <c r="BF688"/>
  <c r="T688"/>
  <c r="R688"/>
  <c r="P688"/>
  <c r="BI687"/>
  <c r="BH687"/>
  <c r="BG687"/>
  <c r="BF687"/>
  <c r="T687"/>
  <c r="R687"/>
  <c r="P687"/>
  <c r="BI686"/>
  <c r="BH686"/>
  <c r="BG686"/>
  <c r="BF686"/>
  <c r="T686"/>
  <c r="R686"/>
  <c r="P686"/>
  <c r="BI682"/>
  <c r="BH682"/>
  <c r="BG682"/>
  <c r="BF682"/>
  <c r="T682"/>
  <c r="R682"/>
  <c r="P682"/>
  <c r="BI681"/>
  <c r="BH681"/>
  <c r="BG681"/>
  <c r="BF681"/>
  <c r="T681"/>
  <c r="R681"/>
  <c r="P681"/>
  <c r="BI680"/>
  <c r="BH680"/>
  <c r="BG680"/>
  <c r="BF680"/>
  <c r="T680"/>
  <c r="R680"/>
  <c r="P680"/>
  <c r="BI679"/>
  <c r="BH679"/>
  <c r="BG679"/>
  <c r="BF679"/>
  <c r="T679"/>
  <c r="R679"/>
  <c r="P679"/>
  <c r="BI678"/>
  <c r="BH678"/>
  <c r="BG678"/>
  <c r="BF678"/>
  <c r="T678"/>
  <c r="R678"/>
  <c r="P678"/>
  <c r="BI674"/>
  <c r="BH674"/>
  <c r="BG674"/>
  <c r="BF674"/>
  <c r="T674"/>
  <c r="R674"/>
  <c r="P674"/>
  <c r="BI673"/>
  <c r="BH673"/>
  <c r="BG673"/>
  <c r="BF673"/>
  <c r="T673"/>
  <c r="R673"/>
  <c r="P673"/>
  <c r="BI672"/>
  <c r="BH672"/>
  <c r="BG672"/>
  <c r="BF672"/>
  <c r="T672"/>
  <c r="R672"/>
  <c r="P672"/>
  <c r="BI669"/>
  <c r="BH669"/>
  <c r="BG669"/>
  <c r="BF669"/>
  <c r="T669"/>
  <c r="R669"/>
  <c r="P669"/>
  <c r="BI668"/>
  <c r="BH668"/>
  <c r="BG668"/>
  <c r="BF668"/>
  <c r="T668"/>
  <c r="R668"/>
  <c r="P668"/>
  <c r="BI667"/>
  <c r="BH667"/>
  <c r="BG667"/>
  <c r="BF667"/>
  <c r="T667"/>
  <c r="R667"/>
  <c r="P667"/>
  <c r="BI666"/>
  <c r="BH666"/>
  <c r="BG666"/>
  <c r="BF666"/>
  <c r="T666"/>
  <c r="R666"/>
  <c r="P666"/>
  <c r="BI664"/>
  <c r="BH664"/>
  <c r="BG664"/>
  <c r="BF664"/>
  <c r="T664"/>
  <c r="R664"/>
  <c r="P664"/>
  <c r="BI651"/>
  <c r="BH651"/>
  <c r="BG651"/>
  <c r="BF651"/>
  <c r="T651"/>
  <c r="R651"/>
  <c r="P651"/>
  <c r="BI650"/>
  <c r="BH650"/>
  <c r="BG650"/>
  <c r="BF650"/>
  <c r="T650"/>
  <c r="R650"/>
  <c r="P650"/>
  <c r="BI649"/>
  <c r="BH649"/>
  <c r="BG649"/>
  <c r="BF649"/>
  <c r="T649"/>
  <c r="R649"/>
  <c r="P649"/>
  <c r="BI648"/>
  <c r="BH648"/>
  <c r="BG648"/>
  <c r="BF648"/>
  <c r="T648"/>
  <c r="R648"/>
  <c r="P648"/>
  <c r="BI647"/>
  <c r="BH647"/>
  <c r="BG647"/>
  <c r="BF647"/>
  <c r="T647"/>
  <c r="R647"/>
  <c r="P647"/>
  <c r="BI646"/>
  <c r="BH646"/>
  <c r="BG646"/>
  <c r="BF646"/>
  <c r="T646"/>
  <c r="R646"/>
  <c r="P646"/>
  <c r="BI645"/>
  <c r="BH645"/>
  <c r="BG645"/>
  <c r="BF645"/>
  <c r="T645"/>
  <c r="R645"/>
  <c r="P645"/>
  <c r="BI644"/>
  <c r="BH644"/>
  <c r="BG644"/>
  <c r="BF644"/>
  <c r="T644"/>
  <c r="R644"/>
  <c r="P644"/>
  <c r="BI643"/>
  <c r="BH643"/>
  <c r="BG643"/>
  <c r="BF643"/>
  <c r="T643"/>
  <c r="R643"/>
  <c r="P643"/>
  <c r="BI642"/>
  <c r="BH642"/>
  <c r="BG642"/>
  <c r="BF642"/>
  <c r="T642"/>
  <c r="R642"/>
  <c r="P642"/>
  <c r="BI641"/>
  <c r="BH641"/>
  <c r="BG641"/>
  <c r="BF641"/>
  <c r="T641"/>
  <c r="R641"/>
  <c r="P641"/>
  <c r="BI640"/>
  <c r="BH640"/>
  <c r="BG640"/>
  <c r="BF640"/>
  <c r="T640"/>
  <c r="R640"/>
  <c r="P640"/>
  <c r="BI639"/>
  <c r="BH639"/>
  <c r="BG639"/>
  <c r="BF639"/>
  <c r="T639"/>
  <c r="R639"/>
  <c r="P639"/>
  <c r="BI637"/>
  <c r="BH637"/>
  <c r="BG637"/>
  <c r="BF637"/>
  <c r="T637"/>
  <c r="R637"/>
  <c r="P637"/>
  <c r="BI634"/>
  <c r="BH634"/>
  <c r="BG634"/>
  <c r="BF634"/>
  <c r="T634"/>
  <c r="R634"/>
  <c r="P634"/>
  <c r="BI633"/>
  <c r="BH633"/>
  <c r="BG633"/>
  <c r="BF633"/>
  <c r="T633"/>
  <c r="R633"/>
  <c r="P633"/>
  <c r="BI630"/>
  <c r="BH630"/>
  <c r="BG630"/>
  <c r="BF630"/>
  <c r="T630"/>
  <c r="R630"/>
  <c r="P630"/>
  <c r="BI629"/>
  <c r="BH629"/>
  <c r="BG629"/>
  <c r="BF629"/>
  <c r="T629"/>
  <c r="R629"/>
  <c r="P629"/>
  <c r="BI628"/>
  <c r="BH628"/>
  <c r="BG628"/>
  <c r="BF628"/>
  <c r="T628"/>
  <c r="R628"/>
  <c r="P628"/>
  <c r="BI625"/>
  <c r="BH625"/>
  <c r="BG625"/>
  <c r="BF625"/>
  <c r="T625"/>
  <c r="R625"/>
  <c r="P625"/>
  <c r="BI624"/>
  <c r="BH624"/>
  <c r="BG624"/>
  <c r="BF624"/>
  <c r="T624"/>
  <c r="R624"/>
  <c r="P624"/>
  <c r="BI621"/>
  <c r="BH621"/>
  <c r="BG621"/>
  <c r="BF621"/>
  <c r="T621"/>
  <c r="R621"/>
  <c r="P621"/>
  <c r="BI618"/>
  <c r="BH618"/>
  <c r="BG618"/>
  <c r="BF618"/>
  <c r="T618"/>
  <c r="R618"/>
  <c r="P618"/>
  <c r="BI615"/>
  <c r="BH615"/>
  <c r="BG615"/>
  <c r="BF615"/>
  <c r="T615"/>
  <c r="R615"/>
  <c r="P615"/>
  <c r="BI612"/>
  <c r="BH612"/>
  <c r="BG612"/>
  <c r="BF612"/>
  <c r="T612"/>
  <c r="R612"/>
  <c r="P612"/>
  <c r="BI609"/>
  <c r="BH609"/>
  <c r="BG609"/>
  <c r="BF609"/>
  <c r="T609"/>
  <c r="R609"/>
  <c r="P609"/>
  <c r="BI608"/>
  <c r="BH608"/>
  <c r="BG608"/>
  <c r="BF608"/>
  <c r="T608"/>
  <c r="R608"/>
  <c r="P608"/>
  <c r="BI605"/>
  <c r="BH605"/>
  <c r="BG605"/>
  <c r="BF605"/>
  <c r="T605"/>
  <c r="R605"/>
  <c r="P605"/>
  <c r="BI602"/>
  <c r="BH602"/>
  <c r="BG602"/>
  <c r="BF602"/>
  <c r="T602"/>
  <c r="R602"/>
  <c r="P602"/>
  <c r="BI601"/>
  <c r="BH601"/>
  <c r="BG601"/>
  <c r="BF601"/>
  <c r="T601"/>
  <c r="R601"/>
  <c r="P601"/>
  <c r="BI600"/>
  <c r="BH600"/>
  <c r="BG600"/>
  <c r="BF600"/>
  <c r="T600"/>
  <c r="R600"/>
  <c r="P600"/>
  <c r="BI590"/>
  <c r="BH590"/>
  <c r="BG590"/>
  <c r="BF590"/>
  <c r="T590"/>
  <c r="R590"/>
  <c r="P590"/>
  <c r="BI587"/>
  <c r="BH587"/>
  <c r="BG587"/>
  <c r="BF587"/>
  <c r="T587"/>
  <c r="R587"/>
  <c r="P587"/>
  <c r="BI584"/>
  <c r="BH584"/>
  <c r="BG584"/>
  <c r="BF584"/>
  <c r="T584"/>
  <c r="R584"/>
  <c r="P584"/>
  <c r="BI582"/>
  <c r="BH582"/>
  <c r="BG582"/>
  <c r="BF582"/>
  <c r="T582"/>
  <c r="R582"/>
  <c r="P582"/>
  <c r="BI576"/>
  <c r="BH576"/>
  <c r="BG576"/>
  <c r="BF576"/>
  <c r="T576"/>
  <c r="R576"/>
  <c r="P576"/>
  <c r="BI572"/>
  <c r="BH572"/>
  <c r="BG572"/>
  <c r="BF572"/>
  <c r="T572"/>
  <c r="R572"/>
  <c r="P572"/>
  <c r="BI571"/>
  <c r="BH571"/>
  <c r="BG571"/>
  <c r="BF571"/>
  <c r="T571"/>
  <c r="R571"/>
  <c r="P571"/>
  <c r="BI569"/>
  <c r="BH569"/>
  <c r="BG569"/>
  <c r="BF569"/>
  <c r="T569"/>
  <c r="R569"/>
  <c r="P569"/>
  <c r="BI564"/>
  <c r="BH564"/>
  <c r="BG564"/>
  <c r="BF564"/>
  <c r="T564"/>
  <c r="R564"/>
  <c r="P564"/>
  <c r="BI554"/>
  <c r="BH554"/>
  <c r="BG554"/>
  <c r="BF554"/>
  <c r="T554"/>
  <c r="R554"/>
  <c r="P554"/>
  <c r="BI546"/>
  <c r="BH546"/>
  <c r="BG546"/>
  <c r="BF546"/>
  <c r="T546"/>
  <c r="R546"/>
  <c r="P546"/>
  <c r="BI544"/>
  <c r="BH544"/>
  <c r="BG544"/>
  <c r="BF544"/>
  <c r="T544"/>
  <c r="R544"/>
  <c r="P544"/>
  <c r="BI541"/>
  <c r="BH541"/>
  <c r="BG541"/>
  <c r="BF541"/>
  <c r="T541"/>
  <c r="R541"/>
  <c r="P541"/>
  <c r="BI539"/>
  <c r="BH539"/>
  <c r="BG539"/>
  <c r="BF539"/>
  <c r="T539"/>
  <c r="R539"/>
  <c r="P539"/>
  <c r="BI533"/>
  <c r="BH533"/>
  <c r="BG533"/>
  <c r="BF533"/>
  <c r="T533"/>
  <c r="R533"/>
  <c r="P533"/>
  <c r="BI529"/>
  <c r="BH529"/>
  <c r="BG529"/>
  <c r="BF529"/>
  <c r="T529"/>
  <c r="R529"/>
  <c r="P529"/>
  <c r="BI528"/>
  <c r="BH528"/>
  <c r="BG528"/>
  <c r="BF528"/>
  <c r="T528"/>
  <c r="R528"/>
  <c r="P528"/>
  <c r="BI527"/>
  <c r="BH527"/>
  <c r="BG527"/>
  <c r="BF527"/>
  <c r="T527"/>
  <c r="R527"/>
  <c r="P527"/>
  <c r="BI523"/>
  <c r="BH523"/>
  <c r="BG523"/>
  <c r="BF523"/>
  <c r="T523"/>
  <c r="R523"/>
  <c r="P523"/>
  <c r="BI516"/>
  <c r="BH516"/>
  <c r="BG516"/>
  <c r="BF516"/>
  <c r="T516"/>
  <c r="R516"/>
  <c r="P516"/>
  <c r="BI511"/>
  <c r="BH511"/>
  <c r="BG511"/>
  <c r="BF511"/>
  <c r="T511"/>
  <c r="R511"/>
  <c r="P511"/>
  <c r="BI507"/>
  <c r="BH507"/>
  <c r="BG507"/>
  <c r="BF507"/>
  <c r="T507"/>
  <c r="R507"/>
  <c r="P507"/>
  <c r="BI504"/>
  <c r="BH504"/>
  <c r="BG504"/>
  <c r="BF504"/>
  <c r="T504"/>
  <c r="R504"/>
  <c r="P504"/>
  <c r="BI501"/>
  <c r="BH501"/>
  <c r="BG501"/>
  <c r="BF501"/>
  <c r="T501"/>
  <c r="R501"/>
  <c r="P501"/>
  <c r="BI497"/>
  <c r="BH497"/>
  <c r="BG497"/>
  <c r="BF497"/>
  <c r="T497"/>
  <c r="R497"/>
  <c r="P497"/>
  <c r="BI491"/>
  <c r="BH491"/>
  <c r="BG491"/>
  <c r="BF491"/>
  <c r="T491"/>
  <c r="R491"/>
  <c r="P491"/>
  <c r="BI488"/>
  <c r="BH488"/>
  <c r="BG488"/>
  <c r="BF488"/>
  <c r="T488"/>
  <c r="R488"/>
  <c r="P488"/>
  <c r="BI484"/>
  <c r="BH484"/>
  <c r="BG484"/>
  <c r="BF484"/>
  <c r="T484"/>
  <c r="R484"/>
  <c r="P484"/>
  <c r="BI482"/>
  <c r="BH482"/>
  <c r="BG482"/>
  <c r="BF482"/>
  <c r="T482"/>
  <c r="R482"/>
  <c r="P482"/>
  <c r="BI479"/>
  <c r="BH479"/>
  <c r="BG479"/>
  <c r="BF479"/>
  <c r="T479"/>
  <c r="R479"/>
  <c r="P479"/>
  <c r="BI475"/>
  <c r="BH475"/>
  <c r="BG475"/>
  <c r="BF475"/>
  <c r="T475"/>
  <c r="R475"/>
  <c r="P475"/>
  <c r="BI472"/>
  <c r="BH472"/>
  <c r="BG472"/>
  <c r="BF472"/>
  <c r="T472"/>
  <c r="R472"/>
  <c r="P472"/>
  <c r="BI468"/>
  <c r="BH468"/>
  <c r="BG468"/>
  <c r="BF468"/>
  <c r="T468"/>
  <c r="R468"/>
  <c r="P468"/>
  <c r="BI465"/>
  <c r="BH465"/>
  <c r="BG465"/>
  <c r="BF465"/>
  <c r="T465"/>
  <c r="R465"/>
  <c r="P465"/>
  <c r="BI461"/>
  <c r="BH461"/>
  <c r="BG461"/>
  <c r="BF461"/>
  <c r="T461"/>
  <c r="R461"/>
  <c r="P461"/>
  <c r="BI459"/>
  <c r="BH459"/>
  <c r="BG459"/>
  <c r="BF459"/>
  <c r="T459"/>
  <c r="R459"/>
  <c r="P459"/>
  <c r="BI457"/>
  <c r="BH457"/>
  <c r="BG457"/>
  <c r="BF457"/>
  <c r="T457"/>
  <c r="R457"/>
  <c r="P457"/>
  <c r="BI454"/>
  <c r="BH454"/>
  <c r="BG454"/>
  <c r="BF454"/>
  <c r="T454"/>
  <c r="R454"/>
  <c r="P454"/>
  <c r="BI448"/>
  <c r="BH448"/>
  <c r="BG448"/>
  <c r="BF448"/>
  <c r="T448"/>
  <c r="R448"/>
  <c r="P448"/>
  <c r="BI444"/>
  <c r="BH444"/>
  <c r="BG444"/>
  <c r="BF444"/>
  <c r="T444"/>
  <c r="R444"/>
  <c r="P444"/>
  <c r="BI440"/>
  <c r="BH440"/>
  <c r="BG440"/>
  <c r="BF440"/>
  <c r="T440"/>
  <c r="R440"/>
  <c r="P440"/>
  <c r="BI435"/>
  <c r="BH435"/>
  <c r="BG435"/>
  <c r="BF435"/>
  <c r="T435"/>
  <c r="R435"/>
  <c r="P435"/>
  <c r="BI425"/>
  <c r="BH425"/>
  <c r="BG425"/>
  <c r="BF425"/>
  <c r="T425"/>
  <c r="R425"/>
  <c r="P425"/>
  <c r="BI413"/>
  <c r="BH413"/>
  <c r="BG413"/>
  <c r="BF413"/>
  <c r="T413"/>
  <c r="R413"/>
  <c r="P413"/>
  <c r="BI410"/>
  <c r="BH410"/>
  <c r="BG410"/>
  <c r="BF410"/>
  <c r="T410"/>
  <c r="R410"/>
  <c r="P410"/>
  <c r="BI406"/>
  <c r="BH406"/>
  <c r="BG406"/>
  <c r="BF406"/>
  <c r="T406"/>
  <c r="R406"/>
  <c r="P406"/>
  <c r="BI403"/>
  <c r="BH403"/>
  <c r="BG403"/>
  <c r="BF403"/>
  <c r="T403"/>
  <c r="R403"/>
  <c r="P403"/>
  <c r="BI397"/>
  <c r="BH397"/>
  <c r="BG397"/>
  <c r="BF397"/>
  <c r="T397"/>
  <c r="R397"/>
  <c r="P397"/>
  <c r="BI390"/>
  <c r="BH390"/>
  <c r="BG390"/>
  <c r="BF390"/>
  <c r="T390"/>
  <c r="R390"/>
  <c r="P390"/>
  <c r="BI387"/>
  <c r="BH387"/>
  <c r="BG387"/>
  <c r="BF387"/>
  <c r="T387"/>
  <c r="T386"/>
  <c r="R387"/>
  <c r="R386"/>
  <c r="P387"/>
  <c r="P386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9"/>
  <c r="BH379"/>
  <c r="BG379"/>
  <c r="BF379"/>
  <c r="T379"/>
  <c r="R379"/>
  <c r="P379"/>
  <c r="BI377"/>
  <c r="BH377"/>
  <c r="BG377"/>
  <c r="BF377"/>
  <c r="T377"/>
  <c r="R377"/>
  <c r="P377"/>
  <c r="BI375"/>
  <c r="BH375"/>
  <c r="BG375"/>
  <c r="BF375"/>
  <c r="T375"/>
  <c r="R375"/>
  <c r="P375"/>
  <c r="BI373"/>
  <c r="BH373"/>
  <c r="BG373"/>
  <c r="BF373"/>
  <c r="T373"/>
  <c r="T372"/>
  <c r="R373"/>
  <c r="R372"/>
  <c r="P373"/>
  <c r="P372"/>
  <c r="BI371"/>
  <c r="BH371"/>
  <c r="BG371"/>
  <c r="BF371"/>
  <c r="T371"/>
  <c r="R371"/>
  <c r="P371"/>
  <c r="BI370"/>
  <c r="BH370"/>
  <c r="BG370"/>
  <c r="BF370"/>
  <c r="T370"/>
  <c r="R370"/>
  <c r="P370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4"/>
  <c r="BH364"/>
  <c r="BG364"/>
  <c r="BF364"/>
  <c r="T364"/>
  <c r="R364"/>
  <c r="P364"/>
  <c r="BI363"/>
  <c r="BH363"/>
  <c r="BG363"/>
  <c r="BF363"/>
  <c r="T363"/>
  <c r="R363"/>
  <c r="P363"/>
  <c r="BI354"/>
  <c r="BH354"/>
  <c r="BG354"/>
  <c r="BF354"/>
  <c r="T354"/>
  <c r="R354"/>
  <c r="P354"/>
  <c r="BI352"/>
  <c r="BH352"/>
  <c r="BG352"/>
  <c r="BF352"/>
  <c r="T352"/>
  <c r="R352"/>
  <c r="P352"/>
  <c r="BI347"/>
  <c r="BH347"/>
  <c r="BG347"/>
  <c r="BF347"/>
  <c r="T347"/>
  <c r="R347"/>
  <c r="P347"/>
  <c r="BI343"/>
  <c r="BH343"/>
  <c r="BG343"/>
  <c r="BF343"/>
  <c r="T343"/>
  <c r="R343"/>
  <c r="P343"/>
  <c r="BI340"/>
  <c r="BH340"/>
  <c r="BG340"/>
  <c r="BF340"/>
  <c r="T340"/>
  <c r="R340"/>
  <c r="P340"/>
  <c r="BI336"/>
  <c r="BH336"/>
  <c r="BG336"/>
  <c r="BF336"/>
  <c r="T336"/>
  <c r="R336"/>
  <c r="P336"/>
  <c r="BI331"/>
  <c r="BH331"/>
  <c r="BG331"/>
  <c r="BF331"/>
  <c r="T331"/>
  <c r="R331"/>
  <c r="P331"/>
  <c r="BI328"/>
  <c r="BH328"/>
  <c r="BG328"/>
  <c r="BF328"/>
  <c r="T328"/>
  <c r="R328"/>
  <c r="P328"/>
  <c r="BI325"/>
  <c r="BH325"/>
  <c r="BG325"/>
  <c r="BF325"/>
  <c r="T325"/>
  <c r="R325"/>
  <c r="P325"/>
  <c r="BI319"/>
  <c r="BH319"/>
  <c r="BG319"/>
  <c r="BF319"/>
  <c r="T319"/>
  <c r="R319"/>
  <c r="P319"/>
  <c r="BI315"/>
  <c r="BH315"/>
  <c r="BG315"/>
  <c r="BF315"/>
  <c r="T315"/>
  <c r="R315"/>
  <c r="P315"/>
  <c r="BI310"/>
  <c r="BH310"/>
  <c r="BG310"/>
  <c r="BF310"/>
  <c r="T310"/>
  <c r="R310"/>
  <c r="P310"/>
  <c r="BI308"/>
  <c r="BH308"/>
  <c r="BG308"/>
  <c r="BF308"/>
  <c r="T308"/>
  <c r="R308"/>
  <c r="P308"/>
  <c r="BI303"/>
  <c r="BH303"/>
  <c r="BG303"/>
  <c r="BF303"/>
  <c r="T303"/>
  <c r="R303"/>
  <c r="P303"/>
  <c r="BI302"/>
  <c r="BH302"/>
  <c r="BG302"/>
  <c r="BF302"/>
  <c r="T302"/>
  <c r="R302"/>
  <c r="P302"/>
  <c r="BI298"/>
  <c r="BH298"/>
  <c r="BG298"/>
  <c r="BF298"/>
  <c r="T298"/>
  <c r="R298"/>
  <c r="P298"/>
  <c r="BI295"/>
  <c r="BH295"/>
  <c r="BG295"/>
  <c r="BF295"/>
  <c r="T295"/>
  <c r="R295"/>
  <c r="P295"/>
  <c r="BI289"/>
  <c r="BH289"/>
  <c r="BG289"/>
  <c r="BF289"/>
  <c r="T289"/>
  <c r="R289"/>
  <c r="P289"/>
  <c r="BI288"/>
  <c r="BH288"/>
  <c r="BG288"/>
  <c r="BF288"/>
  <c r="T288"/>
  <c r="R288"/>
  <c r="P288"/>
  <c r="BI285"/>
  <c r="BH285"/>
  <c r="BG285"/>
  <c r="BF285"/>
  <c r="T285"/>
  <c r="R285"/>
  <c r="P285"/>
  <c r="BI281"/>
  <c r="BH281"/>
  <c r="BG281"/>
  <c r="BF281"/>
  <c r="T281"/>
  <c r="R281"/>
  <c r="P281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7"/>
  <c r="BH257"/>
  <c r="BG257"/>
  <c r="BF257"/>
  <c r="T257"/>
  <c r="R257"/>
  <c r="P257"/>
  <c r="BI254"/>
  <c r="BH254"/>
  <c r="BG254"/>
  <c r="BF254"/>
  <c r="T254"/>
  <c r="R254"/>
  <c r="P254"/>
  <c r="BI244"/>
  <c r="BH244"/>
  <c r="BG244"/>
  <c r="BF244"/>
  <c r="T244"/>
  <c r="R244"/>
  <c r="P244"/>
  <c r="BI241"/>
  <c r="BH241"/>
  <c r="BG241"/>
  <c r="BF241"/>
  <c r="T241"/>
  <c r="R241"/>
  <c r="P241"/>
  <c r="BI233"/>
  <c r="BH233"/>
  <c r="BG233"/>
  <c r="BF233"/>
  <c r="T233"/>
  <c r="R233"/>
  <c r="P233"/>
  <c r="BI230"/>
  <c r="BH230"/>
  <c r="BG230"/>
  <c r="BF230"/>
  <c r="T230"/>
  <c r="R230"/>
  <c r="P230"/>
  <c r="BI226"/>
  <c r="BH226"/>
  <c r="BG226"/>
  <c r="BF226"/>
  <c r="T226"/>
  <c r="R226"/>
  <c r="P226"/>
  <c r="BI223"/>
  <c r="BH223"/>
  <c r="BG223"/>
  <c r="BF223"/>
  <c r="T223"/>
  <c r="R223"/>
  <c r="P223"/>
  <c r="BI219"/>
  <c r="BH219"/>
  <c r="BG219"/>
  <c r="BF219"/>
  <c r="T219"/>
  <c r="R219"/>
  <c r="P219"/>
  <c r="BI216"/>
  <c r="BH216"/>
  <c r="BG216"/>
  <c r="BF216"/>
  <c r="T216"/>
  <c r="R216"/>
  <c r="P216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8"/>
  <c r="BH208"/>
  <c r="BG208"/>
  <c r="BF208"/>
  <c r="T208"/>
  <c r="R208"/>
  <c r="P208"/>
  <c r="BI204"/>
  <c r="BH204"/>
  <c r="BG204"/>
  <c r="BF204"/>
  <c r="T204"/>
  <c r="R204"/>
  <c r="P204"/>
  <c r="BI201"/>
  <c r="BH201"/>
  <c r="BG201"/>
  <c r="BF201"/>
  <c r="T201"/>
  <c r="R201"/>
  <c r="P201"/>
  <c r="BI197"/>
  <c r="BH197"/>
  <c r="BG197"/>
  <c r="BF197"/>
  <c r="T197"/>
  <c r="R197"/>
  <c r="P197"/>
  <c r="BI194"/>
  <c r="BH194"/>
  <c r="BG194"/>
  <c r="BF194"/>
  <c r="T194"/>
  <c r="R194"/>
  <c r="P194"/>
  <c r="BI190"/>
  <c r="BH190"/>
  <c r="BG190"/>
  <c r="BF190"/>
  <c r="T190"/>
  <c r="R190"/>
  <c r="P190"/>
  <c r="BI188"/>
  <c r="BH188"/>
  <c r="BG188"/>
  <c r="BF188"/>
  <c r="T188"/>
  <c r="R188"/>
  <c r="P188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78"/>
  <c r="BH178"/>
  <c r="BG178"/>
  <c r="BF178"/>
  <c r="T178"/>
  <c r="R178"/>
  <c r="P178"/>
  <c r="BI166"/>
  <c r="BH166"/>
  <c r="BG166"/>
  <c r="BF166"/>
  <c r="T166"/>
  <c r="R166"/>
  <c r="P166"/>
  <c r="BI163"/>
  <c r="BH163"/>
  <c r="BG163"/>
  <c r="BF163"/>
  <c r="T163"/>
  <c r="R163"/>
  <c r="P163"/>
  <c r="BI158"/>
  <c r="BH158"/>
  <c r="BG158"/>
  <c r="BF158"/>
  <c r="T158"/>
  <c r="R158"/>
  <c r="P158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6"/>
  <c r="BH146"/>
  <c r="BG146"/>
  <c r="BF146"/>
  <c r="T146"/>
  <c r="T145"/>
  <c r="R146"/>
  <c r="R145"/>
  <c r="P146"/>
  <c r="P145"/>
  <c r="F137"/>
  <c r="E135"/>
  <c r="F91"/>
  <c r="E89"/>
  <c r="J26"/>
  <c r="E26"/>
  <c r="J94"/>
  <c r="J25"/>
  <c r="J23"/>
  <c r="E23"/>
  <c r="J93"/>
  <c r="J22"/>
  <c r="J20"/>
  <c r="E20"/>
  <c r="F140"/>
  <c r="J19"/>
  <c r="J17"/>
  <c r="E17"/>
  <c r="F139"/>
  <c r="J16"/>
  <c r="J14"/>
  <c r="J137"/>
  <c r="E7"/>
  <c r="E131"/>
  <c i="1" r="L90"/>
  <c r="AM90"/>
  <c r="AM89"/>
  <c r="L89"/>
  <c r="AM87"/>
  <c r="L87"/>
  <c r="L85"/>
  <c r="L84"/>
  <c i="10" r="J134"/>
  <c r="BK130"/>
  <c r="J129"/>
  <c i="9" r="BK177"/>
  <c r="BK171"/>
  <c r="BK168"/>
  <c r="BK160"/>
  <c r="BK159"/>
  <c r="BK157"/>
  <c r="J156"/>
  <c r="BK153"/>
  <c r="BK152"/>
  <c r="J148"/>
  <c r="BK145"/>
  <c r="BK143"/>
  <c r="J141"/>
  <c r="BK140"/>
  <c r="BK139"/>
  <c r="BK137"/>
  <c r="BK132"/>
  <c r="J130"/>
  <c i="8" r="BK365"/>
  <c r="J357"/>
  <c r="J356"/>
  <c r="BK355"/>
  <c r="J351"/>
  <c r="BK345"/>
  <c r="BK325"/>
  <c r="BK321"/>
  <c r="J318"/>
  <c r="BK316"/>
  <c r="J314"/>
  <c r="J313"/>
  <c r="BK312"/>
  <c r="BK307"/>
  <c r="J300"/>
  <c r="BK264"/>
  <c r="J262"/>
  <c r="BK258"/>
  <c r="BK234"/>
  <c r="BK230"/>
  <c r="J226"/>
  <c r="J222"/>
  <c r="J218"/>
  <c r="BK216"/>
  <c r="BK208"/>
  <c r="J205"/>
  <c r="BK201"/>
  <c r="J192"/>
  <c r="BK183"/>
  <c r="BK171"/>
  <c r="BK166"/>
  <c r="J162"/>
  <c r="BK150"/>
  <c i="7" r="J122"/>
  <c i="6" r="BK143"/>
  <c r="J141"/>
  <c r="J140"/>
  <c r="BK139"/>
  <c r="J138"/>
  <c r="BK137"/>
  <c r="J136"/>
  <c r="J135"/>
  <c r="J133"/>
  <c r="BK131"/>
  <c r="BK130"/>
  <c i="5" r="J220"/>
  <c r="J217"/>
  <c r="J216"/>
  <c r="J213"/>
  <c r="J211"/>
  <c r="J206"/>
  <c r="J205"/>
  <c r="BK203"/>
  <c r="BK202"/>
  <c r="J201"/>
  <c r="J200"/>
  <c r="J199"/>
  <c r="J198"/>
  <c r="BK195"/>
  <c r="J194"/>
  <c r="BK192"/>
  <c r="BK191"/>
  <c r="BK190"/>
  <c r="J188"/>
  <c r="BK184"/>
  <c r="J182"/>
  <c r="BK180"/>
  <c r="J178"/>
  <c r="J176"/>
  <c r="J175"/>
  <c r="J173"/>
  <c r="BK172"/>
  <c r="J171"/>
  <c r="BK169"/>
  <c r="J168"/>
  <c r="BK166"/>
  <c r="J164"/>
  <c r="J162"/>
  <c r="J160"/>
  <c r="J158"/>
  <c r="J156"/>
  <c r="BK154"/>
  <c r="J153"/>
  <c r="BK152"/>
  <c r="J151"/>
  <c r="J149"/>
  <c r="BK148"/>
  <c r="BK146"/>
  <c r="BK145"/>
  <c r="J145"/>
  <c r="BK143"/>
  <c r="J142"/>
  <c r="J141"/>
  <c r="BK140"/>
  <c r="BK139"/>
  <c r="J137"/>
  <c r="BK135"/>
  <c r="BK134"/>
  <c r="J133"/>
  <c r="BK132"/>
  <c i="4" r="BK206"/>
  <c r="J206"/>
  <c r="J205"/>
  <c r="BK204"/>
  <c r="BK203"/>
  <c r="J202"/>
  <c r="J201"/>
  <c r="J199"/>
  <c r="BK198"/>
  <c r="BK197"/>
  <c r="BK196"/>
  <c r="BK195"/>
  <c r="J194"/>
  <c r="J193"/>
  <c r="BK192"/>
  <c r="J191"/>
  <c r="J190"/>
  <c r="J189"/>
  <c r="BK188"/>
  <c r="BK187"/>
  <c r="J186"/>
  <c r="J185"/>
  <c r="J184"/>
  <c r="J183"/>
  <c r="J182"/>
  <c r="J181"/>
  <c r="BK180"/>
  <c r="J179"/>
  <c r="J178"/>
  <c r="J177"/>
  <c r="BK176"/>
  <c r="BK175"/>
  <c r="J174"/>
  <c r="J173"/>
  <c r="BK172"/>
  <c r="J171"/>
  <c r="BK170"/>
  <c r="BK169"/>
  <c r="BK168"/>
  <c r="BK167"/>
  <c r="BK166"/>
  <c r="J165"/>
  <c r="BK164"/>
  <c r="J163"/>
  <c r="J162"/>
  <c r="BK161"/>
  <c r="BK160"/>
  <c r="BK159"/>
  <c r="J158"/>
  <c r="BK157"/>
  <c r="BK156"/>
  <c r="BK155"/>
  <c r="J154"/>
  <c r="BK153"/>
  <c r="J152"/>
  <c r="BK151"/>
  <c r="BK150"/>
  <c r="BK149"/>
  <c r="BK148"/>
  <c r="J147"/>
  <c r="J146"/>
  <c r="BK145"/>
  <c r="J144"/>
  <c r="BK143"/>
  <c r="BK142"/>
  <c r="J141"/>
  <c r="BK140"/>
  <c r="BK139"/>
  <c r="J138"/>
  <c r="BK137"/>
  <c r="BK136"/>
  <c r="BK134"/>
  <c r="BK133"/>
  <c r="J132"/>
  <c r="BK131"/>
  <c r="J130"/>
  <c r="BK129"/>
  <c r="J128"/>
  <c r="BK127"/>
  <c i="3" r="BK136"/>
  <c r="BK134"/>
  <c r="J130"/>
  <c r="J127"/>
  <c i="2" r="BK729"/>
  <c r="J729"/>
  <c r="BK728"/>
  <c r="J728"/>
  <c r="BK725"/>
  <c r="J725"/>
  <c r="BK724"/>
  <c r="J721"/>
  <c r="BK720"/>
  <c r="BK719"/>
  <c r="J718"/>
  <c r="J716"/>
  <c r="J714"/>
  <c r="J712"/>
  <c r="J711"/>
  <c r="BK710"/>
  <c r="J707"/>
  <c r="BK706"/>
  <c r="BK704"/>
  <c r="J702"/>
  <c r="BK701"/>
  <c r="BK700"/>
  <c r="BK699"/>
  <c r="BK698"/>
  <c r="J697"/>
  <c r="J696"/>
  <c r="J695"/>
  <c r="BK694"/>
  <c r="BK692"/>
  <c r="J691"/>
  <c r="J690"/>
  <c r="BK689"/>
  <c r="BK688"/>
  <c r="BK687"/>
  <c r="BK686"/>
  <c r="J682"/>
  <c r="J681"/>
  <c r="BK680"/>
  <c r="BK679"/>
  <c r="J678"/>
  <c r="BK674"/>
  <c r="BK673"/>
  <c r="BK672"/>
  <c r="J669"/>
  <c r="J668"/>
  <c r="BK667"/>
  <c r="J666"/>
  <c r="J664"/>
  <c r="BK651"/>
  <c r="J650"/>
  <c r="J649"/>
  <c r="J648"/>
  <c r="J647"/>
  <c r="BK646"/>
  <c r="BK645"/>
  <c r="BK644"/>
  <c r="BK643"/>
  <c r="BK642"/>
  <c r="J641"/>
  <c r="BK639"/>
  <c r="J637"/>
  <c r="J634"/>
  <c r="J629"/>
  <c r="J628"/>
  <c r="BK624"/>
  <c r="J618"/>
  <c r="J612"/>
  <c r="J609"/>
  <c r="J608"/>
  <c r="J602"/>
  <c r="BK590"/>
  <c r="BK584"/>
  <c r="J572"/>
  <c r="BK571"/>
  <c r="J564"/>
  <c r="J554"/>
  <c r="BK546"/>
  <c r="BK533"/>
  <c r="BK528"/>
  <c r="BK527"/>
  <c r="J516"/>
  <c r="BK511"/>
  <c r="J504"/>
  <c r="BK497"/>
  <c r="BK491"/>
  <c r="J482"/>
  <c r="J479"/>
  <c r="J475"/>
  <c r="J472"/>
  <c r="J468"/>
  <c r="J465"/>
  <c r="J459"/>
  <c r="J448"/>
  <c r="BK444"/>
  <c r="J444"/>
  <c r="BK440"/>
  <c r="J440"/>
  <c r="BK435"/>
  <c r="J435"/>
  <c r="BK425"/>
  <c r="J425"/>
  <c r="J413"/>
  <c r="BK410"/>
  <c r="J406"/>
  <c r="J403"/>
  <c r="BK397"/>
  <c r="BK390"/>
  <c r="BK387"/>
  <c r="BK384"/>
  <c r="J382"/>
  <c r="J380"/>
  <c r="J377"/>
  <c r="BK375"/>
  <c r="J373"/>
  <c r="BK371"/>
  <c r="J367"/>
  <c r="J366"/>
  <c r="J364"/>
  <c r="J363"/>
  <c r="J354"/>
  <c r="BK340"/>
  <c r="J331"/>
  <c r="BK328"/>
  <c r="J325"/>
  <c r="BK315"/>
  <c r="BK310"/>
  <c r="J303"/>
  <c r="J302"/>
  <c r="BK298"/>
  <c r="BK295"/>
  <c r="J289"/>
  <c r="J288"/>
  <c r="J285"/>
  <c r="BK270"/>
  <c r="J267"/>
  <c r="J264"/>
  <c r="J261"/>
  <c r="BK258"/>
  <c r="J257"/>
  <c r="BK254"/>
  <c r="BK244"/>
  <c r="J241"/>
  <c r="BK233"/>
  <c r="J230"/>
  <c r="BK226"/>
  <c r="J223"/>
  <c r="BK219"/>
  <c r="J216"/>
  <c r="J215"/>
  <c r="BK213"/>
  <c r="J208"/>
  <c r="BK204"/>
  <c r="J201"/>
  <c r="J197"/>
  <c r="BK184"/>
  <c r="J183"/>
  <c r="BK182"/>
  <c r="BK178"/>
  <c r="J166"/>
  <c r="J163"/>
  <c r="J158"/>
  <c r="J157"/>
  <c r="J154"/>
  <c i="10" r="J137"/>
  <c r="BK135"/>
  <c r="J135"/>
  <c r="BK132"/>
  <c r="BK129"/>
  <c r="BK128"/>
  <c i="9" r="BK179"/>
  <c r="J174"/>
  <c r="BK170"/>
  <c r="J168"/>
  <c r="J167"/>
  <c r="J166"/>
  <c r="J164"/>
  <c r="BK162"/>
  <c r="BK158"/>
  <c r="J157"/>
  <c r="BK155"/>
  <c r="BK154"/>
  <c r="J151"/>
  <c r="J150"/>
  <c r="J149"/>
  <c r="J145"/>
  <c r="BK144"/>
  <c r="BK142"/>
  <c r="J139"/>
  <c r="J138"/>
  <c r="J137"/>
  <c r="BK130"/>
  <c i="8" r="J367"/>
  <c r="J359"/>
  <c r="BK357"/>
  <c r="BK356"/>
  <c r="J355"/>
  <c r="J354"/>
  <c r="BK351"/>
  <c r="BK348"/>
  <c r="J334"/>
  <c r="J321"/>
  <c r="BK318"/>
  <c r="J316"/>
  <c r="BK314"/>
  <c r="J312"/>
  <c r="BK300"/>
  <c r="BK254"/>
  <c r="J241"/>
  <c r="BK239"/>
  <c r="J230"/>
  <c r="J224"/>
  <c r="BK222"/>
  <c r="BK218"/>
  <c r="J217"/>
  <c r="BK212"/>
  <c r="J209"/>
  <c r="J201"/>
  <c r="BK192"/>
  <c r="BK187"/>
  <c r="J183"/>
  <c r="BK177"/>
  <c r="J166"/>
  <c r="J156"/>
  <c r="J153"/>
  <c r="J150"/>
  <c r="BK145"/>
  <c r="BK144"/>
  <c r="J140"/>
  <c i="7" r="BK127"/>
  <c r="BK122"/>
  <c i="6" r="J143"/>
  <c r="BK135"/>
  <c r="BK133"/>
  <c r="J131"/>
  <c r="J130"/>
  <c r="BK128"/>
  <c r="BK127"/>
  <c i="5" r="J223"/>
  <c r="J222"/>
  <c r="BK218"/>
  <c r="BK216"/>
  <c r="J215"/>
  <c r="BK210"/>
  <c r="BK209"/>
  <c r="J208"/>
  <c r="J207"/>
  <c r="BK206"/>
  <c r="BK204"/>
  <c r="BK200"/>
  <c r="BK199"/>
  <c r="J197"/>
  <c r="BK196"/>
  <c r="BK194"/>
  <c r="J193"/>
  <c r="J192"/>
  <c r="J191"/>
  <c r="BK186"/>
  <c r="J180"/>
  <c r="BK178"/>
  <c r="BK176"/>
  <c r="BK175"/>
  <c r="BK173"/>
  <c r="J172"/>
  <c r="BK171"/>
  <c r="J169"/>
  <c r="BK168"/>
  <c r="J166"/>
  <c r="BK164"/>
  <c r="BK162"/>
  <c r="BK160"/>
  <c r="BK158"/>
  <c r="BK156"/>
  <c r="J154"/>
  <c r="BK153"/>
  <c r="J152"/>
  <c r="BK151"/>
  <c r="BK149"/>
  <c r="J148"/>
  <c r="J146"/>
  <c r="J143"/>
  <c r="BK142"/>
  <c r="BK141"/>
  <c r="J140"/>
  <c r="J139"/>
  <c r="BK137"/>
  <c r="J135"/>
  <c r="J134"/>
  <c r="BK133"/>
  <c r="J132"/>
  <c i="4" r="BK205"/>
  <c r="J204"/>
  <c r="J203"/>
  <c r="BK202"/>
  <c r="BK201"/>
  <c r="BK199"/>
  <c r="J198"/>
  <c r="J197"/>
  <c r="J196"/>
  <c r="J195"/>
  <c r="BK194"/>
  <c r="BK193"/>
  <c r="J192"/>
  <c r="BK191"/>
  <c r="BK190"/>
  <c r="BK189"/>
  <c r="J188"/>
  <c r="J187"/>
  <c r="BK186"/>
  <c r="BK185"/>
  <c r="BK184"/>
  <c r="BK183"/>
  <c r="BK182"/>
  <c r="BK181"/>
  <c r="J180"/>
  <c r="BK179"/>
  <c r="BK178"/>
  <c r="BK177"/>
  <c r="J176"/>
  <c r="J175"/>
  <c r="BK174"/>
  <c r="BK173"/>
  <c r="J172"/>
  <c r="BK171"/>
  <c r="J170"/>
  <c r="J169"/>
  <c r="J168"/>
  <c r="J167"/>
  <c r="J166"/>
  <c r="BK165"/>
  <c r="J164"/>
  <c r="BK163"/>
  <c r="BK162"/>
  <c r="J161"/>
  <c r="J160"/>
  <c r="J159"/>
  <c r="BK158"/>
  <c r="J157"/>
  <c r="J156"/>
  <c r="J155"/>
  <c r="BK154"/>
  <c r="J153"/>
  <c r="BK152"/>
  <c r="J151"/>
  <c r="J150"/>
  <c r="J149"/>
  <c r="J148"/>
  <c r="BK147"/>
  <c r="BK146"/>
  <c r="J145"/>
  <c r="BK144"/>
  <c r="J143"/>
  <c r="J142"/>
  <c r="BK141"/>
  <c r="J140"/>
  <c r="J139"/>
  <c r="BK138"/>
  <c r="J137"/>
  <c r="J136"/>
  <c r="J134"/>
  <c r="J133"/>
  <c r="BK132"/>
  <c r="J131"/>
  <c r="BK130"/>
  <c r="J129"/>
  <c r="BK128"/>
  <c r="J127"/>
  <c i="3" r="J136"/>
  <c r="J134"/>
  <c r="BK130"/>
  <c r="BK127"/>
  <c i="2" r="J724"/>
  <c r="BK721"/>
  <c r="J720"/>
  <c r="J719"/>
  <c r="BK718"/>
  <c r="BK716"/>
  <c r="BK714"/>
  <c r="BK712"/>
  <c r="BK711"/>
  <c r="J710"/>
  <c r="BK707"/>
  <c r="J706"/>
  <c r="J704"/>
  <c r="BK702"/>
  <c r="J701"/>
  <c r="J700"/>
  <c r="J699"/>
  <c r="J698"/>
  <c r="BK697"/>
  <c r="BK696"/>
  <c r="BK695"/>
  <c r="J694"/>
  <c r="BK693"/>
  <c r="J693"/>
  <c r="J692"/>
  <c r="BK691"/>
  <c r="BK690"/>
  <c r="J689"/>
  <c r="J688"/>
  <c r="J687"/>
  <c r="J686"/>
  <c r="BK682"/>
  <c r="BK681"/>
  <c r="J680"/>
  <c r="J679"/>
  <c r="BK678"/>
  <c r="J674"/>
  <c r="J673"/>
  <c r="J672"/>
  <c r="BK669"/>
  <c r="BK668"/>
  <c r="J667"/>
  <c r="BK666"/>
  <c r="BK664"/>
  <c r="J651"/>
  <c r="BK650"/>
  <c r="BK649"/>
  <c r="BK648"/>
  <c r="BK647"/>
  <c r="J646"/>
  <c r="J645"/>
  <c r="J644"/>
  <c r="J643"/>
  <c r="J642"/>
  <c r="BK641"/>
  <c r="BK640"/>
  <c r="J639"/>
  <c r="BK637"/>
  <c r="J633"/>
  <c r="J630"/>
  <c r="BK629"/>
  <c r="BK625"/>
  <c r="BK621"/>
  <c r="BK615"/>
  <c r="BK605"/>
  <c r="BK601"/>
  <c r="J600"/>
  <c r="J590"/>
  <c r="J587"/>
  <c r="J584"/>
  <c r="J582"/>
  <c r="BK576"/>
  <c r="J571"/>
  <c r="J569"/>
  <c r="BK564"/>
  <c r="J546"/>
  <c r="BK544"/>
  <c r="J541"/>
  <c r="J539"/>
  <c r="J529"/>
  <c r="J528"/>
  <c r="BK523"/>
  <c r="J511"/>
  <c r="BK507"/>
  <c r="J501"/>
  <c r="J491"/>
  <c r="J488"/>
  <c r="J484"/>
  <c r="BK479"/>
  <c r="BK468"/>
  <c r="J461"/>
  <c r="J457"/>
  <c r="J454"/>
  <c r="BK413"/>
  <c r="J410"/>
  <c r="BK406"/>
  <c r="BK403"/>
  <c r="J397"/>
  <c r="J390"/>
  <c r="J387"/>
  <c r="J384"/>
  <c r="BK382"/>
  <c r="BK380"/>
  <c r="J379"/>
  <c r="J375"/>
  <c r="J371"/>
  <c r="J370"/>
  <c r="BK368"/>
  <c r="BK364"/>
  <c r="BK352"/>
  <c r="J347"/>
  <c r="J343"/>
  <c r="J340"/>
  <c r="J336"/>
  <c r="BK331"/>
  <c r="BK325"/>
  <c r="BK319"/>
  <c r="J310"/>
  <c r="BK308"/>
  <c r="BK302"/>
  <c r="J295"/>
  <c r="BK285"/>
  <c r="J281"/>
  <c r="J273"/>
  <c r="J270"/>
  <c r="BK264"/>
  <c r="BK257"/>
  <c r="J244"/>
  <c r="BK230"/>
  <c r="J219"/>
  <c r="J213"/>
  <c r="J211"/>
  <c r="BK197"/>
  <c r="J194"/>
  <c r="BK190"/>
  <c r="J188"/>
  <c r="BK183"/>
  <c r="BK166"/>
  <c r="BK158"/>
  <c r="BK151"/>
  <c r="BK146"/>
  <c i="1" r="AS102"/>
  <c i="10" r="BK137"/>
  <c r="BK134"/>
  <c r="J132"/>
  <c r="J130"/>
  <c r="J128"/>
  <c i="9" r="J179"/>
  <c r="BK176"/>
  <c r="BK174"/>
  <c r="J170"/>
  <c r="BK166"/>
  <c r="BK164"/>
  <c r="J162"/>
  <c r="J160"/>
  <c r="J158"/>
  <c r="BK156"/>
  <c r="J155"/>
  <c r="J154"/>
  <c r="J153"/>
  <c r="BK151"/>
  <c r="BK150"/>
  <c r="BK149"/>
  <c r="J147"/>
  <c r="J144"/>
  <c r="J140"/>
  <c r="BK136"/>
  <c r="BK134"/>
  <c r="J131"/>
  <c r="BK129"/>
  <c r="BK128"/>
  <c i="8" r="BK367"/>
  <c r="J365"/>
  <c r="BK359"/>
  <c r="BK354"/>
  <c r="J348"/>
  <c r="J345"/>
  <c r="BK334"/>
  <c r="J325"/>
  <c r="BK313"/>
  <c r="J307"/>
  <c r="J264"/>
  <c r="BK262"/>
  <c r="J254"/>
  <c r="J249"/>
  <c r="J248"/>
  <c r="J245"/>
  <c r="BK241"/>
  <c r="J240"/>
  <c r="J238"/>
  <c r="J234"/>
  <c r="J233"/>
  <c r="BK232"/>
  <c r="BK231"/>
  <c r="BK226"/>
  <c r="J225"/>
  <c r="J223"/>
  <c r="BK215"/>
  <c r="J214"/>
  <c r="J211"/>
  <c r="J210"/>
  <c r="BK205"/>
  <c r="J187"/>
  <c r="BK180"/>
  <c r="J171"/>
  <c r="BK162"/>
  <c r="BK153"/>
  <c r="BK151"/>
  <c r="BK148"/>
  <c i="7" r="J127"/>
  <c r="J125"/>
  <c i="6" r="J139"/>
  <c r="BK138"/>
  <c r="BK132"/>
  <c r="BK129"/>
  <c r="J128"/>
  <c r="J127"/>
  <c i="5" r="BK220"/>
  <c r="BK217"/>
  <c r="BK211"/>
  <c r="BK205"/>
  <c r="J203"/>
  <c r="J202"/>
  <c r="BK201"/>
  <c i="9" r="J177"/>
  <c r="J176"/>
  <c r="J171"/>
  <c r="BK167"/>
  <c r="J159"/>
  <c r="J152"/>
  <c r="BK148"/>
  <c r="BK147"/>
  <c r="BK146"/>
  <c r="J146"/>
  <c r="J143"/>
  <c r="J142"/>
  <c r="BK141"/>
  <c r="BK138"/>
  <c r="J136"/>
  <c r="J134"/>
  <c r="J132"/>
  <c r="BK131"/>
  <c r="J129"/>
  <c r="J128"/>
  <c i="8" r="J258"/>
  <c r="BK249"/>
  <c r="BK248"/>
  <c r="BK245"/>
  <c r="BK240"/>
  <c r="J239"/>
  <c r="BK238"/>
  <c r="BK233"/>
  <c r="J232"/>
  <c r="J231"/>
  <c r="BK225"/>
  <c r="BK224"/>
  <c r="BK223"/>
  <c r="BK217"/>
  <c r="J216"/>
  <c r="J215"/>
  <c r="BK214"/>
  <c r="J212"/>
  <c r="BK211"/>
  <c r="BK210"/>
  <c r="BK209"/>
  <c r="J208"/>
  <c r="J180"/>
  <c r="J177"/>
  <c r="BK156"/>
  <c r="J151"/>
  <c r="J148"/>
  <c r="J145"/>
  <c r="J144"/>
  <c r="BK140"/>
  <c i="7" r="BK125"/>
  <c i="6" r="BK141"/>
  <c r="BK140"/>
  <c r="J137"/>
  <c r="BK136"/>
  <c r="J132"/>
  <c r="J129"/>
  <c i="5" r="BK223"/>
  <c r="BK222"/>
  <c r="J218"/>
  <c r="BK215"/>
  <c r="BK213"/>
  <c r="J210"/>
  <c r="J209"/>
  <c r="BK208"/>
  <c r="BK207"/>
  <c r="J204"/>
  <c r="BK198"/>
  <c r="BK197"/>
  <c r="J196"/>
  <c r="J195"/>
  <c r="BK193"/>
  <c r="J190"/>
  <c r="BK188"/>
  <c r="J186"/>
  <c r="J184"/>
  <c r="BK182"/>
  <c i="2" r="J640"/>
  <c r="BK634"/>
  <c r="BK633"/>
  <c r="BK630"/>
  <c r="BK628"/>
  <c r="J625"/>
  <c r="J624"/>
  <c r="J621"/>
  <c r="BK618"/>
  <c r="J615"/>
  <c r="BK612"/>
  <c r="BK609"/>
  <c r="BK608"/>
  <c r="J605"/>
  <c r="BK602"/>
  <c r="J601"/>
  <c r="BK600"/>
  <c r="BK587"/>
  <c r="BK582"/>
  <c r="J576"/>
  <c r="BK572"/>
  <c r="BK569"/>
  <c r="BK554"/>
  <c r="J544"/>
  <c r="BK541"/>
  <c r="BK539"/>
  <c r="J533"/>
  <c r="BK529"/>
  <c r="J527"/>
  <c r="J523"/>
  <c r="BK516"/>
  <c r="J507"/>
  <c r="BK504"/>
  <c r="BK501"/>
  <c r="J497"/>
  <c r="BK488"/>
  <c r="BK484"/>
  <c r="BK482"/>
  <c r="BK475"/>
  <c r="BK472"/>
  <c r="BK465"/>
  <c r="BK461"/>
  <c r="BK459"/>
  <c r="BK457"/>
  <c r="BK454"/>
  <c r="BK448"/>
  <c r="BK379"/>
  <c r="BK377"/>
  <c r="BK373"/>
  <c r="BK370"/>
  <c r="J368"/>
  <c r="BK367"/>
  <c r="BK366"/>
  <c r="BK363"/>
  <c r="BK354"/>
  <c r="J352"/>
  <c r="BK347"/>
  <c r="BK343"/>
  <c r="BK336"/>
  <c r="J328"/>
  <c r="J319"/>
  <c r="J315"/>
  <c r="J308"/>
  <c r="BK303"/>
  <c r="J298"/>
  <c r="BK289"/>
  <c r="BK288"/>
  <c r="BK281"/>
  <c r="BK273"/>
  <c r="BK267"/>
  <c r="BK261"/>
  <c r="J258"/>
  <c r="J254"/>
  <c r="BK241"/>
  <c r="J233"/>
  <c r="J226"/>
  <c r="BK223"/>
  <c r="BK216"/>
  <c r="BK215"/>
  <c r="BK211"/>
  <c r="BK208"/>
  <c r="J204"/>
  <c r="BK201"/>
  <c r="BK194"/>
  <c r="J190"/>
  <c r="BK188"/>
  <c r="J184"/>
  <c r="J182"/>
  <c r="J178"/>
  <c r="BK163"/>
  <c r="BK157"/>
  <c r="BK154"/>
  <c r="J151"/>
  <c r="J146"/>
  <c i="1" r="AS95"/>
  <c i="7" l="1" r="R120"/>
  <c i="5" r="P131"/>
  <c r="BK157"/>
  <c r="J157"/>
  <c r="J102"/>
  <c r="BK170"/>
  <c r="J170"/>
  <c r="J103"/>
  <c r="R170"/>
  <c r="P174"/>
  <c r="P189"/>
  <c r="P212"/>
  <c r="P219"/>
  <c i="6" r="R126"/>
  <c i="8" r="BK139"/>
  <c r="BK155"/>
  <c r="J155"/>
  <c r="J101"/>
  <c r="T191"/>
  <c r="BK221"/>
  <c r="J221"/>
  <c r="J105"/>
  <c r="R221"/>
  <c r="BK237"/>
  <c r="J237"/>
  <c r="J107"/>
  <c r="BK244"/>
  <c r="J244"/>
  <c r="J108"/>
  <c r="BK257"/>
  <c r="J257"/>
  <c r="J109"/>
  <c r="P299"/>
  <c r="R333"/>
  <c r="R358"/>
  <c i="9" r="T127"/>
  <c r="R161"/>
  <c r="P173"/>
  <c i="5" r="BK131"/>
  <c r="J131"/>
  <c r="J100"/>
  <c r="T157"/>
  <c r="P170"/>
  <c r="R174"/>
  <c r="T189"/>
  <c r="R212"/>
  <c r="T219"/>
  <c i="6" r="BK126"/>
  <c r="J126"/>
  <c r="J100"/>
  <c r="BK134"/>
  <c r="J134"/>
  <c r="J101"/>
  <c r="T134"/>
  <c i="8" r="T139"/>
  <c r="R155"/>
  <c r="BK191"/>
  <c r="J191"/>
  <c r="J103"/>
  <c r="BK213"/>
  <c r="J213"/>
  <c r="J104"/>
  <c r="R213"/>
  <c r="P221"/>
  <c r="R229"/>
  <c r="T237"/>
  <c r="T244"/>
  <c r="R257"/>
  <c r="T299"/>
  <c r="T333"/>
  <c r="P358"/>
  <c i="9" r="R127"/>
  <c r="BK173"/>
  <c r="J173"/>
  <c r="J102"/>
  <c r="T173"/>
  <c i="10" r="R127"/>
  <c r="P133"/>
  <c i="2" r="BK150"/>
  <c r="J150"/>
  <c r="J101"/>
  <c r="R150"/>
  <c r="R144"/>
  <c r="BK162"/>
  <c r="J162"/>
  <c r="J102"/>
  <c r="R162"/>
  <c r="BK187"/>
  <c r="J187"/>
  <c r="J103"/>
  <c r="T187"/>
  <c r="P297"/>
  <c r="T297"/>
  <c r="P307"/>
  <c r="R307"/>
  <c r="BK362"/>
  <c r="J362"/>
  <c r="J106"/>
  <c r="R362"/>
  <c r="P374"/>
  <c r="R374"/>
  <c r="P389"/>
  <c r="T389"/>
  <c r="P458"/>
  <c r="T458"/>
  <c r="P483"/>
  <c r="R483"/>
  <c r="BK540"/>
  <c r="J540"/>
  <c r="J114"/>
  <c r="R540"/>
  <c r="BK545"/>
  <c r="J545"/>
  <c r="J115"/>
  <c r="R545"/>
  <c r="BK570"/>
  <c r="J570"/>
  <c r="J116"/>
  <c r="R570"/>
  <c r="BK583"/>
  <c r="J583"/>
  <c r="J117"/>
  <c r="T583"/>
  <c r="P638"/>
  <c r="T638"/>
  <c r="P665"/>
  <c r="R665"/>
  <c r="BK703"/>
  <c r="J703"/>
  <c r="J120"/>
  <c r="R703"/>
  <c r="BK715"/>
  <c r="J715"/>
  <c r="J121"/>
  <c r="T715"/>
  <c i="3" r="BK129"/>
  <c r="J129"/>
  <c r="J102"/>
  <c r="R129"/>
  <c r="R128"/>
  <c r="R124"/>
  <c i="4" r="BK126"/>
  <c r="J126"/>
  <c r="J100"/>
  <c r="R126"/>
  <c r="BK135"/>
  <c r="J135"/>
  <c r="J101"/>
  <c r="T135"/>
  <c r="P200"/>
  <c r="T200"/>
  <c i="5" r="R131"/>
  <c r="P157"/>
  <c r="T170"/>
  <c r="T174"/>
  <c r="R189"/>
  <c r="T212"/>
  <c r="R219"/>
  <c i="6" r="T126"/>
  <c r="T125"/>
  <c r="T124"/>
  <c r="R134"/>
  <c i="8" r="P139"/>
  <c r="P155"/>
  <c r="P191"/>
  <c r="T213"/>
  <c r="BK229"/>
  <c r="J229"/>
  <c r="J106"/>
  <c r="P229"/>
  <c r="P237"/>
  <c r="R244"/>
  <c r="P257"/>
  <c r="R299"/>
  <c r="R298"/>
  <c r="BK333"/>
  <c r="J333"/>
  <c r="J113"/>
  <c r="BK358"/>
  <c r="J358"/>
  <c r="J114"/>
  <c i="9" r="P127"/>
  <c r="P126"/>
  <c r="P125"/>
  <c i="1" r="AU104"/>
  <c i="9" r="P161"/>
  <c r="R173"/>
  <c i="10" r="T127"/>
  <c r="R133"/>
  <c i="2" r="P150"/>
  <c r="P144"/>
  <c r="T150"/>
  <c r="T144"/>
  <c r="P162"/>
  <c r="T162"/>
  <c r="P187"/>
  <c r="R187"/>
  <c r="BK297"/>
  <c r="J297"/>
  <c r="J104"/>
  <c r="R297"/>
  <c r="BK307"/>
  <c r="J307"/>
  <c r="J105"/>
  <c r="T307"/>
  <c r="P362"/>
  <c r="T362"/>
  <c r="BK374"/>
  <c r="J374"/>
  <c r="J108"/>
  <c r="T374"/>
  <c r="BK389"/>
  <c r="J389"/>
  <c r="J111"/>
  <c r="R389"/>
  <c r="BK458"/>
  <c r="J458"/>
  <c r="J112"/>
  <c r="R458"/>
  <c r="BK483"/>
  <c r="J483"/>
  <c r="J113"/>
  <c r="T483"/>
  <c r="P540"/>
  <c r="T540"/>
  <c r="P545"/>
  <c r="T545"/>
  <c r="P570"/>
  <c r="T570"/>
  <c r="P583"/>
  <c r="R583"/>
  <c r="BK638"/>
  <c r="J638"/>
  <c r="J118"/>
  <c r="R638"/>
  <c r="BK665"/>
  <c r="J665"/>
  <c r="J119"/>
  <c r="T665"/>
  <c r="P703"/>
  <c r="T703"/>
  <c r="P715"/>
  <c r="R715"/>
  <c i="3" r="P129"/>
  <c r="P128"/>
  <c r="P124"/>
  <c i="1" r="AU97"/>
  <c i="3" r="T129"/>
  <c r="T128"/>
  <c r="T124"/>
  <c i="4" r="P126"/>
  <c r="T126"/>
  <c r="T125"/>
  <c r="T124"/>
  <c r="P135"/>
  <c r="R135"/>
  <c r="BK200"/>
  <c r="J200"/>
  <c r="J102"/>
  <c r="R200"/>
  <c i="5" r="T131"/>
  <c r="T130"/>
  <c r="T129"/>
  <c r="R157"/>
  <c r="BK174"/>
  <c r="J174"/>
  <c r="J104"/>
  <c r="BK189"/>
  <c r="J189"/>
  <c r="J105"/>
  <c r="BK212"/>
  <c r="J212"/>
  <c r="J106"/>
  <c r="BK219"/>
  <c r="J219"/>
  <c r="J107"/>
  <c i="6" r="P126"/>
  <c r="P125"/>
  <c r="P124"/>
  <c i="1" r="AU100"/>
  <c i="6" r="P134"/>
  <c i="8" r="R139"/>
  <c r="T155"/>
  <c r="R191"/>
  <c r="P213"/>
  <c r="T221"/>
  <c r="T229"/>
  <c r="R237"/>
  <c r="P244"/>
  <c r="T257"/>
  <c r="BK299"/>
  <c r="J299"/>
  <c r="J112"/>
  <c r="P333"/>
  <c r="T358"/>
  <c i="9" r="BK127"/>
  <c r="J127"/>
  <c r="J100"/>
  <c r="BK161"/>
  <c r="J161"/>
  <c r="J101"/>
  <c r="T161"/>
  <c i="10" r="BK127"/>
  <c r="J127"/>
  <c r="J100"/>
  <c r="P127"/>
  <c r="P126"/>
  <c r="P125"/>
  <c i="1" r="AU105"/>
  <c i="10" r="BK133"/>
  <c r="J133"/>
  <c r="J102"/>
  <c r="T133"/>
  <c i="2" r="J91"/>
  <c r="F94"/>
  <c r="J140"/>
  <c r="BE183"/>
  <c r="BE190"/>
  <c r="BE197"/>
  <c r="BE213"/>
  <c r="BE219"/>
  <c r="BE258"/>
  <c r="BE264"/>
  <c r="BE270"/>
  <c r="BE288"/>
  <c r="BE295"/>
  <c r="BE302"/>
  <c r="BE308"/>
  <c r="BE310"/>
  <c r="BE331"/>
  <c r="BE340"/>
  <c r="BE343"/>
  <c r="BE352"/>
  <c r="BE364"/>
  <c r="BE366"/>
  <c r="BE368"/>
  <c r="BE371"/>
  <c r="BE375"/>
  <c r="BE454"/>
  <c r="BE457"/>
  <c r="BE459"/>
  <c r="BE468"/>
  <c r="BE472"/>
  <c r="BE479"/>
  <c r="BE491"/>
  <c r="BE497"/>
  <c r="BE501"/>
  <c r="BE523"/>
  <c r="BE528"/>
  <c r="BE533"/>
  <c r="BE564"/>
  <c r="BE571"/>
  <c r="BE576"/>
  <c r="BE582"/>
  <c r="BE584"/>
  <c r="BE601"/>
  <c r="BE605"/>
  <c r="BE608"/>
  <c r="BE609"/>
  <c r="BE615"/>
  <c r="BE625"/>
  <c r="BE629"/>
  <c r="BE630"/>
  <c i="5" r="BE182"/>
  <c r="BE184"/>
  <c r="BE192"/>
  <c r="BE194"/>
  <c r="BE196"/>
  <c r="BE216"/>
  <c r="BE217"/>
  <c r="BE220"/>
  <c r="BE223"/>
  <c i="6" r="J93"/>
  <c r="F120"/>
  <c r="BE127"/>
  <c r="BE130"/>
  <c r="BE133"/>
  <c r="BE138"/>
  <c r="BE139"/>
  <c r="BE141"/>
  <c r="BE143"/>
  <c i="7" r="BE127"/>
  <c r="BK121"/>
  <c r="J121"/>
  <c r="J97"/>
  <c r="BK124"/>
  <c r="J124"/>
  <c r="J99"/>
  <c r="BK126"/>
  <c r="J126"/>
  <c r="J100"/>
  <c i="8" r="E85"/>
  <c r="F94"/>
  <c r="BE171"/>
  <c r="BE187"/>
  <c r="BE201"/>
  <c r="BE218"/>
  <c r="BE222"/>
  <c r="BE226"/>
  <c r="BE234"/>
  <c i="9" r="E85"/>
  <c r="J121"/>
  <c r="BE136"/>
  <c r="BE144"/>
  <c r="BE146"/>
  <c r="BE149"/>
  <c r="BE152"/>
  <c r="BE153"/>
  <c r="BE156"/>
  <c r="BE164"/>
  <c r="BE167"/>
  <c r="BE168"/>
  <c r="BE174"/>
  <c i="10" r="J94"/>
  <c i="5" r="BE199"/>
  <c r="BE200"/>
  <c r="BE205"/>
  <c r="BE207"/>
  <c r="BE213"/>
  <c r="BE215"/>
  <c r="BE218"/>
  <c r="BE222"/>
  <c i="6" r="E85"/>
  <c r="J118"/>
  <c r="F121"/>
  <c r="BE131"/>
  <c r="BE132"/>
  <c r="BE135"/>
  <c r="BE136"/>
  <c i="7" r="J89"/>
  <c r="F91"/>
  <c r="J92"/>
  <c i="8" r="F93"/>
  <c r="J133"/>
  <c r="J134"/>
  <c r="BE140"/>
  <c r="BE145"/>
  <c r="BE150"/>
  <c r="BE151"/>
  <c r="BE162"/>
  <c r="BE183"/>
  <c r="BE192"/>
  <c r="BE208"/>
  <c r="BE209"/>
  <c r="BE214"/>
  <c r="BE217"/>
  <c r="BE224"/>
  <c r="BE262"/>
  <c r="BE307"/>
  <c r="BE325"/>
  <c r="BE345"/>
  <c r="BE348"/>
  <c r="BE355"/>
  <c r="BE356"/>
  <c r="BE365"/>
  <c i="9" r="F93"/>
  <c r="BE131"/>
  <c r="BE139"/>
  <c r="BE141"/>
  <c r="BE143"/>
  <c r="BE148"/>
  <c r="BE179"/>
  <c i="10" r="J91"/>
  <c r="F94"/>
  <c r="J121"/>
  <c r="BE135"/>
  <c r="BE137"/>
  <c i="2" r="F93"/>
  <c r="J139"/>
  <c r="BE154"/>
  <c r="BE157"/>
  <c r="BE163"/>
  <c r="BE182"/>
  <c r="BE184"/>
  <c r="BE204"/>
  <c r="BE208"/>
  <c r="BE215"/>
  <c r="BE226"/>
  <c r="BE233"/>
  <c r="BE254"/>
  <c r="BE281"/>
  <c r="BE298"/>
  <c r="BE315"/>
  <c r="BE328"/>
  <c r="BE363"/>
  <c r="BE367"/>
  <c r="BE373"/>
  <c r="BE377"/>
  <c r="BE382"/>
  <c r="BE384"/>
  <c r="BE387"/>
  <c r="BE390"/>
  <c r="BE397"/>
  <c r="BE403"/>
  <c r="BE406"/>
  <c r="BE444"/>
  <c r="BE448"/>
  <c r="BE461"/>
  <c r="BE465"/>
  <c r="BE475"/>
  <c r="BE482"/>
  <c r="BE504"/>
  <c r="BE511"/>
  <c r="BE516"/>
  <c r="BE527"/>
  <c r="BE541"/>
  <c r="BE546"/>
  <c r="BE554"/>
  <c r="BE572"/>
  <c r="BE590"/>
  <c r="BE602"/>
  <c r="BE612"/>
  <c r="BE618"/>
  <c r="BE624"/>
  <c r="BE628"/>
  <c r="BE633"/>
  <c r="BE634"/>
  <c r="BE639"/>
  <c r="BE641"/>
  <c r="BE646"/>
  <c r="BE647"/>
  <c r="BE649"/>
  <c r="BE650"/>
  <c r="BE664"/>
  <c r="BE666"/>
  <c r="BE668"/>
  <c r="BE672"/>
  <c r="BE673"/>
  <c r="BE678"/>
  <c r="BE681"/>
  <c r="BE682"/>
  <c r="BE688"/>
  <c r="BE689"/>
  <c r="BE691"/>
  <c r="BE692"/>
  <c r="BE693"/>
  <c r="BE695"/>
  <c r="BE696"/>
  <c r="BE700"/>
  <c r="BE701"/>
  <c r="BE702"/>
  <c r="BE704"/>
  <c r="BE706"/>
  <c r="BE710"/>
  <c r="BE711"/>
  <c r="BE712"/>
  <c r="BE716"/>
  <c r="BE720"/>
  <c r="BK145"/>
  <c r="J145"/>
  <c r="J100"/>
  <c r="BK372"/>
  <c r="J372"/>
  <c r="J107"/>
  <c r="BK386"/>
  <c r="J386"/>
  <c r="J109"/>
  <c i="3" r="J91"/>
  <c r="J93"/>
  <c r="J94"/>
  <c r="BE127"/>
  <c r="BE134"/>
  <c i="4" r="E85"/>
  <c r="F93"/>
  <c r="J94"/>
  <c r="J118"/>
  <c r="J120"/>
  <c r="F121"/>
  <c r="BE127"/>
  <c r="BE128"/>
  <c r="BE129"/>
  <c r="BE133"/>
  <c r="BE134"/>
  <c r="BE137"/>
  <c r="BE138"/>
  <c r="BE139"/>
  <c r="BE140"/>
  <c r="BE141"/>
  <c r="BE144"/>
  <c r="BE145"/>
  <c r="BE146"/>
  <c r="BE151"/>
  <c r="BE154"/>
  <c r="BE157"/>
  <c r="BE161"/>
  <c r="BE162"/>
  <c r="BE164"/>
  <c r="BE165"/>
  <c r="BE170"/>
  <c r="BE173"/>
  <c r="BE177"/>
  <c r="BE178"/>
  <c r="BE180"/>
  <c r="BE185"/>
  <c r="BE188"/>
  <c r="BE190"/>
  <c r="BE191"/>
  <c i="5" r="J91"/>
  <c r="J93"/>
  <c r="J94"/>
  <c r="E117"/>
  <c r="F125"/>
  <c r="F126"/>
  <c r="BE132"/>
  <c r="BE133"/>
  <c r="BE141"/>
  <c r="BE148"/>
  <c r="BE149"/>
  <c r="BE152"/>
  <c r="BE153"/>
  <c r="BE158"/>
  <c r="BE164"/>
  <c r="BE171"/>
  <c r="BE172"/>
  <c r="BE175"/>
  <c r="BE176"/>
  <c r="BE180"/>
  <c r="BE186"/>
  <c r="BE188"/>
  <c r="BE190"/>
  <c r="BE191"/>
  <c r="BE195"/>
  <c r="BE198"/>
  <c r="BE201"/>
  <c r="BE202"/>
  <c r="BE203"/>
  <c r="BE204"/>
  <c r="BE210"/>
  <c r="BE211"/>
  <c r="BK155"/>
  <c r="J155"/>
  <c r="J101"/>
  <c i="6" r="J94"/>
  <c r="BE137"/>
  <c r="BE140"/>
  <c i="7" r="E110"/>
  <c i="8" r="J131"/>
  <c r="BE156"/>
  <c r="BE166"/>
  <c r="BE205"/>
  <c r="BE210"/>
  <c r="BE212"/>
  <c r="BE216"/>
  <c r="BE225"/>
  <c r="BE230"/>
  <c r="BE231"/>
  <c r="BE233"/>
  <c r="BE238"/>
  <c r="BE245"/>
  <c r="BE249"/>
  <c r="BE258"/>
  <c r="BE264"/>
  <c r="BE313"/>
  <c r="BE314"/>
  <c r="BE316"/>
  <c r="BE367"/>
  <c r="BK186"/>
  <c r="J186"/>
  <c r="J102"/>
  <c r="BK263"/>
  <c r="J263"/>
  <c r="J110"/>
  <c r="BK366"/>
  <c r="J366"/>
  <c r="J115"/>
  <c i="9" r="J91"/>
  <c r="F94"/>
  <c r="BE128"/>
  <c r="BE129"/>
  <c r="BE140"/>
  <c r="BE147"/>
  <c r="BE159"/>
  <c r="BE160"/>
  <c r="BE171"/>
  <c r="BE176"/>
  <c r="BK178"/>
  <c r="J178"/>
  <c r="J103"/>
  <c i="10" r="BE130"/>
  <c r="BE134"/>
  <c r="BK136"/>
  <c r="J136"/>
  <c r="J103"/>
  <c i="2" r="E85"/>
  <c r="BE146"/>
  <c r="BE151"/>
  <c r="BE158"/>
  <c r="BE166"/>
  <c r="BE178"/>
  <c r="BE188"/>
  <c r="BE194"/>
  <c r="BE201"/>
  <c r="BE211"/>
  <c r="BE216"/>
  <c r="BE223"/>
  <c r="BE230"/>
  <c r="BE241"/>
  <c r="BE244"/>
  <c r="BE257"/>
  <c r="BE261"/>
  <c r="BE267"/>
  <c r="BE273"/>
  <c r="BE285"/>
  <c r="BE289"/>
  <c r="BE303"/>
  <c r="BE319"/>
  <c r="BE325"/>
  <c r="BE336"/>
  <c r="BE347"/>
  <c r="BE354"/>
  <c r="BE370"/>
  <c r="BE379"/>
  <c r="BE380"/>
  <c r="BE410"/>
  <c r="BE413"/>
  <c r="BE425"/>
  <c r="BE435"/>
  <c r="BE440"/>
  <c r="BE484"/>
  <c r="BE488"/>
  <c r="BE507"/>
  <c r="BE529"/>
  <c r="BE539"/>
  <c r="BE544"/>
  <c r="BE569"/>
  <c r="BE587"/>
  <c r="BE600"/>
  <c r="BE621"/>
  <c r="BE637"/>
  <c r="BE640"/>
  <c r="BE642"/>
  <c r="BE643"/>
  <c r="BE644"/>
  <c r="BE645"/>
  <c r="BE648"/>
  <c r="BE651"/>
  <c r="BE667"/>
  <c r="BE669"/>
  <c r="BE674"/>
  <c r="BE679"/>
  <c r="BE680"/>
  <c r="BE686"/>
  <c r="BE687"/>
  <c r="BE690"/>
  <c r="BE694"/>
  <c r="BE697"/>
  <c r="BE698"/>
  <c r="BE699"/>
  <c r="BE707"/>
  <c r="BE714"/>
  <c r="BE718"/>
  <c r="BE719"/>
  <c r="BE721"/>
  <c r="BE724"/>
  <c r="BE725"/>
  <c r="BE728"/>
  <c r="BE729"/>
  <c i="3" r="E85"/>
  <c r="F93"/>
  <c r="F94"/>
  <c r="BE130"/>
  <c r="BE136"/>
  <c r="BK126"/>
  <c r="J126"/>
  <c r="J100"/>
  <c i="4" r="BE130"/>
  <c r="BE131"/>
  <c r="BE132"/>
  <c r="BE136"/>
  <c r="BE142"/>
  <c r="BE143"/>
  <c r="BE147"/>
  <c r="BE148"/>
  <c r="BE149"/>
  <c r="BE150"/>
  <c r="BE152"/>
  <c r="BE153"/>
  <c r="BE155"/>
  <c r="BE156"/>
  <c r="BE158"/>
  <c r="BE159"/>
  <c r="BE160"/>
  <c r="BE163"/>
  <c r="BE166"/>
  <c r="BE167"/>
  <c r="BE168"/>
  <c r="BE169"/>
  <c r="BE171"/>
  <c r="BE172"/>
  <c r="BE174"/>
  <c r="BE175"/>
  <c r="BE176"/>
  <c r="BE179"/>
  <c r="BE181"/>
  <c r="BE182"/>
  <c r="BE183"/>
  <c r="BE184"/>
  <c r="BE186"/>
  <c r="BE187"/>
  <c r="BE189"/>
  <c r="BE192"/>
  <c r="BE193"/>
  <c r="BE194"/>
  <c r="BE195"/>
  <c r="BE196"/>
  <c r="BE197"/>
  <c r="BE198"/>
  <c r="BE199"/>
  <c r="BE201"/>
  <c r="BE202"/>
  <c r="BE203"/>
  <c r="BE204"/>
  <c r="BE205"/>
  <c r="BE206"/>
  <c i="5" r="BE134"/>
  <c r="BE135"/>
  <c r="BE137"/>
  <c r="BE139"/>
  <c r="BE140"/>
  <c r="BE142"/>
  <c r="BE143"/>
  <c r="BE145"/>
  <c r="BE146"/>
  <c r="BE151"/>
  <c r="BE154"/>
  <c r="BE156"/>
  <c r="BE160"/>
  <c r="BE162"/>
  <c r="BE166"/>
  <c r="BE168"/>
  <c r="BE169"/>
  <c r="BE173"/>
  <c r="BE178"/>
  <c r="BE193"/>
  <c r="BE197"/>
  <c r="BE206"/>
  <c r="BE208"/>
  <c r="BE209"/>
  <c i="6" r="BE128"/>
  <c r="BE129"/>
  <c r="BK142"/>
  <c r="J142"/>
  <c r="J102"/>
  <c i="7" r="J91"/>
  <c r="F92"/>
  <c r="BE122"/>
  <c r="BE125"/>
  <c i="8" r="BE144"/>
  <c r="BE148"/>
  <c r="BE153"/>
  <c r="BE177"/>
  <c r="BE180"/>
  <c r="BE211"/>
  <c r="BE215"/>
  <c r="BE223"/>
  <c r="BE232"/>
  <c r="BE239"/>
  <c r="BE240"/>
  <c r="BE241"/>
  <c r="BE248"/>
  <c r="BE254"/>
  <c r="BE300"/>
  <c r="BE312"/>
  <c r="BE318"/>
  <c r="BE321"/>
  <c r="BE334"/>
  <c r="BE351"/>
  <c r="BE354"/>
  <c r="BE357"/>
  <c r="BE359"/>
  <c i="9" r="J94"/>
  <c r="BE130"/>
  <c r="BE132"/>
  <c r="BE134"/>
  <c r="BE137"/>
  <c r="BE138"/>
  <c r="BE142"/>
  <c r="BE145"/>
  <c r="BE150"/>
  <c r="BE151"/>
  <c r="BE154"/>
  <c r="BE155"/>
  <c r="BE157"/>
  <c r="BE158"/>
  <c r="BE162"/>
  <c r="BE166"/>
  <c r="BE170"/>
  <c r="BE177"/>
  <c i="10" r="E85"/>
  <c r="F93"/>
  <c r="BE128"/>
  <c r="BE129"/>
  <c r="BE132"/>
  <c r="BK131"/>
  <c r="J131"/>
  <c r="J101"/>
  <c i="7" r="J34"/>
  <c i="1" r="AW101"/>
  <c i="5" r="J36"/>
  <c i="1" r="AW99"/>
  <c i="9" r="F37"/>
  <c i="1" r="BB104"/>
  <c i="2" r="F37"/>
  <c i="1" r="BB96"/>
  <c i="3" r="F37"/>
  <c i="1" r="BB97"/>
  <c i="5" r="F36"/>
  <c i="1" r="BA99"/>
  <c i="8" r="F36"/>
  <c i="1" r="BA103"/>
  <c i="10" r="F38"/>
  <c i="1" r="BC105"/>
  <c i="2" r="J36"/>
  <c i="1" r="AW96"/>
  <c i="3" r="F38"/>
  <c i="1" r="BC97"/>
  <c i="6" r="F39"/>
  <c i="1" r="BD100"/>
  <c r="AS94"/>
  <c i="7" r="F34"/>
  <c i="1" r="BA101"/>
  <c i="6" r="F37"/>
  <c i="1" r="BB100"/>
  <c i="8" r="F38"/>
  <c i="1" r="BC103"/>
  <c i="2" r="F39"/>
  <c i="1" r="BD96"/>
  <c i="3" r="F36"/>
  <c i="1" r="BA97"/>
  <c i="4" r="F36"/>
  <c i="1" r="BA98"/>
  <c i="8" r="F39"/>
  <c i="1" r="BD103"/>
  <c i="10" r="F36"/>
  <c i="1" r="BA105"/>
  <c i="2" r="F38"/>
  <c i="1" r="BC96"/>
  <c i="5" r="F37"/>
  <c i="1" r="BB99"/>
  <c i="7" r="F35"/>
  <c i="1" r="BB101"/>
  <c i="9" r="F36"/>
  <c i="1" r="BA104"/>
  <c i="10" r="F39"/>
  <c i="1" r="BD105"/>
  <c i="6" r="J36"/>
  <c i="1" r="AW100"/>
  <c i="8" r="F37"/>
  <c i="1" r="BB103"/>
  <c i="6" r="F36"/>
  <c i="1" r="BA100"/>
  <c i="2" r="F36"/>
  <c i="1" r="BA96"/>
  <c i="4" r="F37"/>
  <c i="1" r="BB98"/>
  <c i="5" r="F39"/>
  <c i="1" r="BD99"/>
  <c i="7" r="F37"/>
  <c i="1" r="BD101"/>
  <c i="3" r="J36"/>
  <c i="1" r="AW97"/>
  <c i="4" r="J36"/>
  <c i="1" r="AW98"/>
  <c i="8" r="J36"/>
  <c i="1" r="AW103"/>
  <c i="9" r="F39"/>
  <c i="1" r="BD104"/>
  <c i="5" r="F38"/>
  <c i="1" r="BC99"/>
  <c i="9" r="J36"/>
  <c i="1" r="AW104"/>
  <c i="7" r="F36"/>
  <c i="1" r="BC101"/>
  <c i="10" r="F37"/>
  <c i="1" r="BB105"/>
  <c i="3" r="F39"/>
  <c i="1" r="BD97"/>
  <c i="4" r="F39"/>
  <c i="1" r="BD98"/>
  <c i="6" r="F38"/>
  <c i="1" r="BC100"/>
  <c i="9" r="F38"/>
  <c i="1" r="BC104"/>
  <c i="4" r="F38"/>
  <c i="1" r="BC98"/>
  <c i="10" r="J36"/>
  <c i="1" r="AW105"/>
  <c i="8" l="1" r="P138"/>
  <c i="2" r="P388"/>
  <c r="P143"/>
  <c i="1" r="AU96"/>
  <c i="8" r="T298"/>
  <c i="2" r="R388"/>
  <c r="R143"/>
  <c r="T388"/>
  <c r="T143"/>
  <c i="9" r="R126"/>
  <c r="R125"/>
  <c i="5" r="P130"/>
  <c r="P129"/>
  <c i="1" r="AU99"/>
  <c i="10" r="T126"/>
  <c r="T125"/>
  <c i="5" r="R130"/>
  <c r="R129"/>
  <c i="10" r="R126"/>
  <c r="R125"/>
  <c i="9" r="T126"/>
  <c r="T125"/>
  <c i="8" r="BK138"/>
  <c r="J138"/>
  <c r="J99"/>
  <c r="R138"/>
  <c r="R137"/>
  <c i="4" r="P125"/>
  <c r="P124"/>
  <c i="1" r="AU98"/>
  <c i="4" r="R125"/>
  <c r="R124"/>
  <c i="8" r="T138"/>
  <c r="T137"/>
  <c r="P298"/>
  <c i="6" r="R125"/>
  <c r="R124"/>
  <c i="5" r="BK130"/>
  <c r="J130"/>
  <c r="J99"/>
  <c i="6" r="BK125"/>
  <c r="J125"/>
  <c r="J99"/>
  <c i="8" r="J139"/>
  <c r="J100"/>
  <c r="BK298"/>
  <c r="J298"/>
  <c r="J111"/>
  <c i="10" r="BK126"/>
  <c r="J126"/>
  <c r="J99"/>
  <c i="3" r="BK125"/>
  <c r="J125"/>
  <c r="J99"/>
  <c r="BK128"/>
  <c r="J128"/>
  <c r="J101"/>
  <c i="9" r="BK126"/>
  <c r="J126"/>
  <c r="J99"/>
  <c i="2" r="BK144"/>
  <c r="J144"/>
  <c r="J99"/>
  <c r="BK388"/>
  <c r="J388"/>
  <c r="J110"/>
  <c i="4" r="BK125"/>
  <c r="J125"/>
  <c r="J99"/>
  <c i="7" r="BK123"/>
  <c r="J123"/>
  <c r="J98"/>
  <c i="1" r="BA102"/>
  <c r="AW102"/>
  <c i="10" r="J35"/>
  <c i="1" r="AV105"/>
  <c r="AT105"/>
  <c r="BA95"/>
  <c r="AW95"/>
  <c r="BD95"/>
  <c r="BB102"/>
  <c r="AX102"/>
  <c i="3" r="F35"/>
  <c i="1" r="AZ97"/>
  <c i="4" r="F35"/>
  <c i="1" r="AZ98"/>
  <c i="5" r="J35"/>
  <c i="1" r="AV99"/>
  <c r="AT99"/>
  <c i="7" r="J33"/>
  <c i="1" r="AV101"/>
  <c r="AT101"/>
  <c i="8" r="F35"/>
  <c i="1" r="AZ103"/>
  <c r="BB95"/>
  <c r="AX95"/>
  <c i="5" r="F35"/>
  <c i="1" r="AZ99"/>
  <c i="6" r="F35"/>
  <c i="1" r="AZ100"/>
  <c i="7" r="F33"/>
  <c i="1" r="AZ101"/>
  <c i="9" r="F35"/>
  <c i="1" r="AZ104"/>
  <c r="BC102"/>
  <c r="AY102"/>
  <c i="3" r="J35"/>
  <c i="1" r="AV97"/>
  <c r="AT97"/>
  <c i="4" r="J35"/>
  <c i="1" r="AV98"/>
  <c r="AT98"/>
  <c i="6" r="J35"/>
  <c i="1" r="AV100"/>
  <c r="AT100"/>
  <c i="10" r="F35"/>
  <c i="1" r="AZ105"/>
  <c r="BD102"/>
  <c i="8" r="J35"/>
  <c i="1" r="AV103"/>
  <c r="AT103"/>
  <c r="BC95"/>
  <c r="AY95"/>
  <c i="2" r="J35"/>
  <c i="1" r="AV96"/>
  <c r="AT96"/>
  <c i="9" r="J35"/>
  <c i="1" r="AV104"/>
  <c r="AT104"/>
  <c i="2" r="F35"/>
  <c i="1" r="AZ96"/>
  <c i="8" l="1" r="P137"/>
  <c i="1" r="AU103"/>
  <c i="7" r="BK120"/>
  <c r="J120"/>
  <c r="J96"/>
  <c i="9" r="BK125"/>
  <c r="J125"/>
  <c i="10" r="BK125"/>
  <c r="J125"/>
  <c r="J98"/>
  <c i="2" r="BK143"/>
  <c r="J143"/>
  <c r="J98"/>
  <c i="3" r="BK124"/>
  <c r="J124"/>
  <c i="4" r="BK124"/>
  <c r="J124"/>
  <c r="J98"/>
  <c i="6" r="BK124"/>
  <c r="J124"/>
  <c r="J98"/>
  <c i="5" r="BK129"/>
  <c r="J129"/>
  <c r="J98"/>
  <c i="8" r="BK137"/>
  <c r="J137"/>
  <c i="1" r="BD94"/>
  <c r="W33"/>
  <c r="AU102"/>
  <c r="AZ95"/>
  <c r="AV95"/>
  <c r="AT95"/>
  <c r="AZ102"/>
  <c r="AV102"/>
  <c r="AT102"/>
  <c r="BB94"/>
  <c r="W31"/>
  <c r="BC94"/>
  <c r="AY94"/>
  <c r="BA94"/>
  <c r="W30"/>
  <c r="AU95"/>
  <c r="AU94"/>
  <c i="9" r="J32"/>
  <c i="1" r="AG104"/>
  <c r="AN104"/>
  <c i="3" r="J32"/>
  <c i="1" r="AG97"/>
  <c r="AN97"/>
  <c i="8" r="J32"/>
  <c i="1" r="AG103"/>
  <c r="AN103"/>
  <c i="8" l="1" r="J98"/>
  <c i="9" r="J98"/>
  <c i="3" r="J98"/>
  <c i="9" r="J41"/>
  <c i="3" r="J41"/>
  <c i="8" r="J41"/>
  <c i="1" r="AW94"/>
  <c r="AK30"/>
  <c i="5" r="J32"/>
  <c i="1" r="AG99"/>
  <c r="AN99"/>
  <c i="7" r="J30"/>
  <c i="1" r="AG101"/>
  <c r="AN101"/>
  <c i="10" r="J32"/>
  <c i="1" r="AG105"/>
  <c r="AN105"/>
  <c r="W32"/>
  <c i="2" r="J32"/>
  <c i="1" r="AG96"/>
  <c r="AN96"/>
  <c r="AZ94"/>
  <c r="AV94"/>
  <c r="AK29"/>
  <c i="6" r="J32"/>
  <c i="1" r="AG100"/>
  <c r="AN100"/>
  <c r="AX94"/>
  <c i="4" r="J32"/>
  <c i="1" r="AG98"/>
  <c r="AN98"/>
  <c i="7" l="1" r="J39"/>
  <c i="2" r="J41"/>
  <c i="5" r="J41"/>
  <c i="6" r="J41"/>
  <c i="10" r="J41"/>
  <c i="4" r="J41"/>
  <c i="1" r="AT94"/>
  <c r="AG102"/>
  <c r="AN102"/>
  <c r="W29"/>
  <c r="AG95"/>
  <c r="AG94"/>
  <c r="AN94"/>
  <c l="1" r="AN95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<sst xmlns="http://schemas.openxmlformats.org/spreadsheetml/2006/main">
  <si>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</si>
  <si>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</si>
  <si>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</si>
  <si>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</si>
  <si>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</si>
  <si>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{dd8d85e0-faa1-4da0-b62e-8f56259a2a23}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</si>
  <si>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</si>
  <si>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</si>
  <si>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</si>
  <si>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</si>
  <si>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</si>
  <si>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</si>
  <si>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</si>
  <si>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</si>
  <si>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</si>
  <si>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</si>
  <si>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Revitalizace školní družiny v Milíně - energetické úspory</t>
  </si>
  <si>
    <t>KSO:</t>
  </si>
  <si>
    <t>CC-CZ:</t>
  </si>
  <si>
    <t>Místo:</t>
  </si>
  <si>
    <t>Milín 262 31, č.p. 248</t>
  </si>
  <si>
    <t>Datum:</t>
  </si>
  <si>
    <t>2. 12. 2020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</si>
  <si>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</si>
  <si>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</si>
  <si>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</si>
  <si>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</si>
  <si>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</si>
  <si>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</si>
  <si>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</si>
  <si>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</si>
  <si>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</si>
  <si>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</si>
  <si>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</si>
  <si>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</si>
  <si>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</si>
  <si>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</si>
  <si>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</si>
  <si>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</si>
  <si>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</si>
  <si>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</si>
  <si>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</si>
  <si>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</si>
  <si>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</si>
  <si>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</si>
  <si>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</si>
  <si>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</si>
  <si>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</si>
  <si>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</si>
  <si>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</si>
  <si>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</si>
  <si>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</si>
  <si>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</si>
  <si>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</si>
  <si>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</si>
  <si>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</si>
  <si>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</si>
  <si>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</si>
  <si>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</si>
  <si>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</si>
  <si>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</si>
  <si>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</si>
  <si>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</si>
  <si>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</si>
  <si>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</si>
  <si>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</si>
  <si>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</si>
  <si>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</si>
  <si>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</si>
  <si>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</si>
  <si>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</si>
  <si>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</si>
  <si>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</si>
  <si>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</si>
  <si>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</si>
  <si>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</si>
  <si>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</si>
  <si>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1</t>
  </si>
  <si>
    <t>Způsobilé výdaje - hlavní aktivity</t>
  </si>
  <si>
    <t>STA</t>
  </si>
  <si>
    <t>{8a3413eb-32e9-4b68-9989-0cad51e0b930}</t>
  </si>
  <si>
    <t>2</t>
  </si>
  <si>
    <t>/</t>
  </si>
  <si>
    <t>1.1</t>
  </si>
  <si>
    <t>Architektonicko stavební část</t>
  </si>
  <si>
    <t>Soupis</t>
  </si>
  <si>
    <t>{582cabd0-d981-4f13-87a8-a518d1ab1a9b}</t>
  </si>
  <si>
    <t>1.2</t>
  </si>
  <si>
    <t>Akustická opatření</t>
  </si>
  <si>
    <t>{0f629023-0697-4235-b46a-1dd3349ebbdc}</t>
  </si>
  <si>
    <t>1.3</t>
  </si>
  <si>
    <t>Vzduchotechnika</t>
  </si>
  <si>
    <t>{d4fd013e-99ca-4e3a-aab0-300795e732c0}</t>
  </si>
  <si>
    <t>1.4</t>
  </si>
  <si>
    <t>Vytápění</t>
  </si>
  <si>
    <t>{a0469eba-6dd0-451a-aad7-b497d9fa52f3}</t>
  </si>
  <si>
    <t>1.5</t>
  </si>
  <si>
    <t>Odběrná plynová zařízení</t>
  </si>
  <si>
    <t>{039dfddd-9c66-4c65-907e-6d9755cdaa1b}</t>
  </si>
  <si>
    <t>Způsobilé výdaje - vedlejší aktivity</t>
  </si>
  <si>
    <t>{ae27c3ee-fac4-4893-89a8-a246f567b85b}</t>
  </si>
  <si>
    <t>3</t>
  </si>
  <si>
    <t>Nezpůsobilé výdaje</t>
  </si>
  <si>
    <t>{c9179219-5f5c-4f3e-9122-c138b0d6cc22}</t>
  </si>
  <si>
    <t>3.1</t>
  </si>
  <si>
    <t>{9ae2cf34-070b-4493-b604-5731c5212014}</t>
  </si>
  <si>
    <t>3.2</t>
  </si>
  <si>
    <t>Elektroinstalace - silnoproud</t>
  </si>
  <si>
    <t>{ef42c3db-131a-4a46-bfa1-27b467e7af34}</t>
  </si>
  <si>
    <t>3.3</t>
  </si>
  <si>
    <t>Vedlejší a ostatní náklady</t>
  </si>
  <si>
    <t>{7966dbc2-f98e-47a4-b69b-345e681f893b}</t>
  </si>
  <si>
    <t>KRYCÍ LIST SOUPISU PRACÍ</t>
  </si>
  <si>
    <t>Objekt:</t>
  </si>
  <si>
    <t>1 - Způsobilé výdaje - hlavní aktivity</t>
  </si>
  <si>
    <t>Soupis:</t>
  </si>
  <si>
    <t>1.1 - Architektonicko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</si>
  <si>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</si>
  <si>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</si>
  <si>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</si>
  <si>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</si>
  <si>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</si>
  <si>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</si>
  <si>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</si>
  <si>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</si>
  <si>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61 - Úprava povrchů vnitřních</t>
  </si>
  <si>
    <t xml:space="preserve">    62 - Úprava povrchů vnějších</t>
  </si>
  <si>
    <t xml:space="preserve">    63 - Podlahy a podlahové konstrukce</t>
  </si>
  <si>
    <t xml:space="preserve">    9 - Ostatní konstrukce a práce, bourání</t>
  </si>
  <si>
    <t xml:space="preserve">    94 - Lešení a stavební výtahy</t>
  </si>
  <si>
    <t xml:space="preserve">    98 - Demolice a sanace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</si>
  <si>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</si>
  <si>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</si>
  <si>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</si>
  <si>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</si>
  <si>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</si>
  <si>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</si>
  <si>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</si>
  <si>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</si>
  <si>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</si>
  <si>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</si>
  <si>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</si>
  <si>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</si>
  <si>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</si>
  <si>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</si>
  <si>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</si>
  <si>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</si>
  <si>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</si>
  <si>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</si>
  <si>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</si>
  <si>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</si>
  <si>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</si>
  <si>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</si>
  <si>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</si>
  <si>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</si>
  <si>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</si>
  <si>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</si>
  <si>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</si>
  <si>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</si>
  <si>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</si>
  <si>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</si>
  <si>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Svislé a kompletní konstrukce</t>
  </si>
  <si>
    <t>K</t>
  </si>
  <si>
    <t>342272245</t>
  </si>
  <si>
    <t>Příčka z pórobetonových hladkých tvárnic na tenkovrstvou maltu tl 150 mm</t>
  </si>
  <si>
    <t>m2</t>
  </si>
  <si>
    <t>4</t>
  </si>
  <si>
    <t>-1149005105</t>
  </si>
  <si>
    <t>VV</t>
  </si>
  <si>
    <t>8,6*0,25</t>
  </si>
  <si>
    <t>atika</t>
  </si>
  <si>
    <t>Součet</t>
  </si>
  <si>
    <t>Vodorovné konstrukce</t>
  </si>
  <si>
    <t>417321414</t>
  </si>
  <si>
    <t>Ztužující pásy a věnce ze ŽB tř. C 20/25 - atika</t>
  </si>
  <si>
    <t>m3</t>
  </si>
  <si>
    <t>-1143438433</t>
  </si>
  <si>
    <t>8,6*0,15*0,05</t>
  </si>
  <si>
    <t>417351115</t>
  </si>
  <si>
    <t>Zřízení bednění ztužujících věnců</t>
  </si>
  <si>
    <t>266683138</t>
  </si>
  <si>
    <t>8,6*2*0,05</t>
  </si>
  <si>
    <t>417351116</t>
  </si>
  <si>
    <t>Odstranění bednění ztužujících věnců</t>
  </si>
  <si>
    <t>-757210851</t>
  </si>
  <si>
    <t>5</t>
  </si>
  <si>
    <t>417361821</t>
  </si>
  <si>
    <t>Výztuž ztužujících pásů a věnců betonářskou ocelí 10 505</t>
  </si>
  <si>
    <t>t</t>
  </si>
  <si>
    <t>1323173264</t>
  </si>
  <si>
    <t>(8,6*0,15*0,05)*0,1</t>
  </si>
  <si>
    <t>100kg/m3</t>
  </si>
  <si>
    <t>61</t>
  </si>
  <si>
    <t>Úprava povrchů vnitřních</t>
  </si>
  <si>
    <t>7</t>
  </si>
  <si>
    <t>611131101</t>
  </si>
  <si>
    <t>Cementový postřik vnitřních stropů nanášený celoplošně ručně</t>
  </si>
  <si>
    <t>-1687554401</t>
  </si>
  <si>
    <t>113,58-84,21</t>
  </si>
  <si>
    <t>6</t>
  </si>
  <si>
    <t>612325302</t>
  </si>
  <si>
    <t>Vápenocementová štuková omítka ostění nebo nadpraží</t>
  </si>
  <si>
    <t>2013895029</t>
  </si>
  <si>
    <t>(1,80+2,17+2,17)*0,40</t>
  </si>
  <si>
    <t>(1,60+2,17+2,17)*0,40</t>
  </si>
  <si>
    <t>(2,40+2,085+2,085)*12*0,40</t>
  </si>
  <si>
    <t>(2,40+2,40+2,40)*6*0,40</t>
  </si>
  <si>
    <t>(1,60+2,05+2,05)*0,40</t>
  </si>
  <si>
    <t>(1,00+1,35+1,35)*13*0,40</t>
  </si>
  <si>
    <t>(1,00+0,60+0,60)*6*0,40</t>
  </si>
  <si>
    <t>(1,00+2,14+2,14)*0,40</t>
  </si>
  <si>
    <t>(1,00+0,80+0,80)*5*0,40</t>
  </si>
  <si>
    <t>(0,85+1,15+1,15)*2*0,40</t>
  </si>
  <si>
    <t>(0,85+1,35+1,35)*5*0,40</t>
  </si>
  <si>
    <t>8</t>
  </si>
  <si>
    <t>611321141</t>
  </si>
  <si>
    <t>Vápenocementová omítka štuková dvouvrstvá vnitřních stropů rovných nanášená ručně</t>
  </si>
  <si>
    <t>1092929289</t>
  </si>
  <si>
    <t>10,28+19,09</t>
  </si>
  <si>
    <t>stopy v 1.PP</t>
  </si>
  <si>
    <t>9</t>
  </si>
  <si>
    <t>619991011</t>
  </si>
  <si>
    <t>Obalení konstrukcí a prvků fólií přilepenou lepící páskou</t>
  </si>
  <si>
    <t>-1637614717</t>
  </si>
  <si>
    <t>10</t>
  </si>
  <si>
    <t>622143004</t>
  </si>
  <si>
    <t>Montáž omítkových samolepících začišťovacích profilů pro spojení s okenním rámem</t>
  </si>
  <si>
    <t>m</t>
  </si>
  <si>
    <t>-340985053</t>
  </si>
  <si>
    <t>11</t>
  </si>
  <si>
    <t>M</t>
  </si>
  <si>
    <t>59051476</t>
  </si>
  <si>
    <t>profil začišťovací PVC 9mm s výztužnou tkaninou pro ostění ETICS</t>
  </si>
  <si>
    <t>1137651949</t>
  </si>
  <si>
    <t>244,95*1,05 "Přepočtené koeficientem množství</t>
  </si>
  <si>
    <t>62</t>
  </si>
  <si>
    <t>Úprava povrchů vnějších</t>
  </si>
  <si>
    <t>12</t>
  </si>
  <si>
    <t>621131121</t>
  </si>
  <si>
    <t>Penetrační disperzní nátěr vnějších podhledů nanášený ručně</t>
  </si>
  <si>
    <t>-1815420973</t>
  </si>
  <si>
    <t>"pod KZS" 18,595</t>
  </si>
  <si>
    <t>13</t>
  </si>
  <si>
    <t>621211011</t>
  </si>
  <si>
    <t>Montáž kontaktního zateplení vnějších podhledů lepením a mechanickým kotvením polystyrénových desek tl do 80 mm</t>
  </si>
  <si>
    <t>-614798257</t>
  </si>
  <si>
    <t>1,15*8,5</t>
  </si>
  <si>
    <t>podstřešní bet. Římsy (podhledy)</t>
  </si>
  <si>
    <t>14</t>
  </si>
  <si>
    <t>28375933</t>
  </si>
  <si>
    <t>deska EPS 70 fasádní λ=0,039 tl 50mm</t>
  </si>
  <si>
    <t>1425835901</t>
  </si>
  <si>
    <t>9,775*1,02 "Přepočtené koeficientem množství</t>
  </si>
  <si>
    <t>621211021</t>
  </si>
  <si>
    <t>Montáž kontaktního zateplení vnějších podhledů lepením a mechanickým kotvením polystyrénových desek tl do 120 mm</t>
  </si>
  <si>
    <t>186189638</t>
  </si>
  <si>
    <t>(8,5+1,15+1,15)*0,65</t>
  </si>
  <si>
    <t>podstřešní bet. Římsy (čela)</t>
  </si>
  <si>
    <t>16</t>
  </si>
  <si>
    <t>28375938</t>
  </si>
  <si>
    <t>deska EPS 70 fasádní λ=0,039 tl 100mm</t>
  </si>
  <si>
    <t>-723326471</t>
  </si>
  <si>
    <t>7,02*1,02 "Přepočtené koeficientem množství</t>
  </si>
  <si>
    <t>17</t>
  </si>
  <si>
    <t>621211031</t>
  </si>
  <si>
    <t>Montáž kontaktního zateplení vnějších podhledů lepením a mechanickým kotvením polystyrénových desek tl do 160 mm</t>
  </si>
  <si>
    <t>-375653455</t>
  </si>
  <si>
    <t>1,8*1,0</t>
  </si>
  <si>
    <t>podhledy</t>
  </si>
  <si>
    <t>18</t>
  </si>
  <si>
    <t>28375952</t>
  </si>
  <si>
    <t>deska EPS 70 fasádní λ=0,039 tl 160mm</t>
  </si>
  <si>
    <t>-1753194527</t>
  </si>
  <si>
    <t>1,8*1,02 "Přepočtené koeficientem množství</t>
  </si>
  <si>
    <t>19</t>
  </si>
  <si>
    <t>621531021</t>
  </si>
  <si>
    <t>Tenkovrstvá silikonová zrnitá omítka tl. 2,0 mm včetně penetrace vnějších podhledů</t>
  </si>
  <si>
    <t>-280318995</t>
  </si>
  <si>
    <t>18,595</t>
  </si>
  <si>
    <t>20</t>
  </si>
  <si>
    <t>622131121</t>
  </si>
  <si>
    <t>Penetrační disperzní nátěr vnějších stěn nanášený ručně</t>
  </si>
  <si>
    <t>825712379</t>
  </si>
  <si>
    <t>"pod KZS" 4,50+13,20+184,30+437,21+(244,950*0,25)</t>
  </si>
  <si>
    <t>7348218</t>
  </si>
  <si>
    <t>22</t>
  </si>
  <si>
    <t>-258125033</t>
  </si>
  <si>
    <t>23</t>
  </si>
  <si>
    <t>622211011</t>
  </si>
  <si>
    <t>Montáž kontaktního zateplení vnějších stěn lepením a mechanickým kotvením polystyrénových desek tl do 80 mm</t>
  </si>
  <si>
    <t>-317082004</t>
  </si>
  <si>
    <t>0,9*2,5*2</t>
  </si>
  <si>
    <t>stěny vstupu do objektu</t>
  </si>
  <si>
    <t>24</t>
  </si>
  <si>
    <t>28375934</t>
  </si>
  <si>
    <t>deska EPS 70 fasádní λ=0,039 tl 60mm</t>
  </si>
  <si>
    <t>999314336</t>
  </si>
  <si>
    <t>4,5*1,02 "Přepočtené koeficientem množství</t>
  </si>
  <si>
    <t>25</t>
  </si>
  <si>
    <t>622211031</t>
  </si>
  <si>
    <t>Montáž kontaktního zateplení vnějších stěn lepením a mechanickým kotvením polystyrénových desek tl do 160 mm</t>
  </si>
  <si>
    <t>-616557780</t>
  </si>
  <si>
    <t>(30,0+7,0+7,0)*0,3</t>
  </si>
  <si>
    <t>severní strana u hřebene + štítové strany, h=0,3m</t>
  </si>
  <si>
    <t>26</t>
  </si>
  <si>
    <t>28376447</t>
  </si>
  <si>
    <t>deska z polystyrénu XPS, hrana rovná a strukturovaný povrch 300kPa tl 160mm</t>
  </si>
  <si>
    <t>827062054</t>
  </si>
  <si>
    <t>13,2*1,02 "Přepočtené koeficientem množství</t>
  </si>
  <si>
    <t>27</t>
  </si>
  <si>
    <t>622211041</t>
  </si>
  <si>
    <t>Montáž kontaktního zateplení vnějších stěn lepením a mechanickým kotvením polystyrénových desek tl do 200 mm</t>
  </si>
  <si>
    <t>-2043374774</t>
  </si>
  <si>
    <t>(28,7)*1,5</t>
  </si>
  <si>
    <t>u drenáže - jižní strana</t>
  </si>
  <si>
    <t>(16,9+4,5+7,7+2,1+16,9)*2,5</t>
  </si>
  <si>
    <t>u drenáže - severní strana</t>
  </si>
  <si>
    <t>(12,5+6,8+1,7+1,7+6,8+12,5)*0,5</t>
  </si>
  <si>
    <t>bez drenáže</t>
  </si>
  <si>
    <t>28</t>
  </si>
  <si>
    <t>28376448</t>
  </si>
  <si>
    <t>deska z polystyrénu XPS, hrana rovná a strukturovaný povrch 300kPa tl 180mm</t>
  </si>
  <si>
    <t>-888469778</t>
  </si>
  <si>
    <t>184,3*1,06 "Přepočtené koeficientem množství</t>
  </si>
  <si>
    <t>29</t>
  </si>
  <si>
    <t>908506043</t>
  </si>
  <si>
    <t>(16,9+2,25+3,4+3,4+2,25+16,9+6,0)*2,9</t>
  </si>
  <si>
    <t>severní strana, h=2,9m</t>
  </si>
  <si>
    <t>(12,5+6,8+1,85+1,85+6,8+12,5+5,0)*2,9</t>
  </si>
  <si>
    <t>stěny bez trativodu, h=2,9m</t>
  </si>
  <si>
    <t>28,3*3,5</t>
  </si>
  <si>
    <t>jižní strana, h=3,5m</t>
  </si>
  <si>
    <t>(30,0+7,0+7,0)*1,2</t>
  </si>
  <si>
    <t>severní strana u hřebene + štítové strany, h=1,2m</t>
  </si>
  <si>
    <t>30</t>
  </si>
  <si>
    <t>28375953</t>
  </si>
  <si>
    <t>deska EPS 70 fasádní λ=0,039 tl 180mm</t>
  </si>
  <si>
    <t>-147337283</t>
  </si>
  <si>
    <t>437,21*1,06 "Přepočtené koeficientem množství</t>
  </si>
  <si>
    <t>31</t>
  </si>
  <si>
    <t>622212051</t>
  </si>
  <si>
    <t>Montáž kontaktního zateplení vnějšího ostění, nadpraží nebo parapetu hl. špalety do 400 mm lepením desek z polystyrenu tl do 40 mm</t>
  </si>
  <si>
    <t>1641815715</t>
  </si>
  <si>
    <t>32</t>
  </si>
  <si>
    <t>28375932</t>
  </si>
  <si>
    <t>deska EPS 70 fasádní λ=0,039 tl 40mm</t>
  </si>
  <si>
    <t>2036332024</t>
  </si>
  <si>
    <t>244,950*0,25</t>
  </si>
  <si>
    <t>33</t>
  </si>
  <si>
    <t>622252001</t>
  </si>
  <si>
    <t>Montáž profilů kontaktního zateplení připevněných mechanicky</t>
  </si>
  <si>
    <t>-1850975673</t>
  </si>
  <si>
    <t>(16,9+2,25+3,4+3,4+2,25+16,9)+(12,5+6,8+1,85+1,85+6,8+12,5)</t>
  </si>
  <si>
    <t>34</t>
  </si>
  <si>
    <t>59051655</t>
  </si>
  <si>
    <t>AL zakládací profil pod ETICS tl 0,7mm pro izolant tl 180mm</t>
  </si>
  <si>
    <t>-587702677</t>
  </si>
  <si>
    <t>87,4*1,05 "Přepočtené koeficientem množství</t>
  </si>
  <si>
    <t>35</t>
  </si>
  <si>
    <t>622252002</t>
  </si>
  <si>
    <t>Montáž profilů kontaktního zateplení lepených</t>
  </si>
  <si>
    <t>803145360</t>
  </si>
  <si>
    <t>244,950+8*7,5</t>
  </si>
  <si>
    <t>36</t>
  </si>
  <si>
    <t>59051486</t>
  </si>
  <si>
    <t>profil rohový PVC 15x15mm s výztužnou tkaninou š 100mm pro ETICS</t>
  </si>
  <si>
    <t>1670718173</t>
  </si>
  <si>
    <t>304,95*1,05 "Přepočtené koeficientem množství</t>
  </si>
  <si>
    <t>37</t>
  </si>
  <si>
    <t>622331101</t>
  </si>
  <si>
    <t>Cementová omítka hrubá jednovrstvá nezatřená vnějších stěn nanášená ručně</t>
  </si>
  <si>
    <t>825150535</t>
  </si>
  <si>
    <t>jižní strana - drenážní výkop</t>
  </si>
  <si>
    <t>severní strana - drenážní výkop</t>
  </si>
  <si>
    <t>kolem objektu s okap. chodníčkem</t>
  </si>
  <si>
    <t>38</t>
  </si>
  <si>
    <t>622511101</t>
  </si>
  <si>
    <t>Tenkovrstvá akrylátová mozaiková jemnozrnná omítka včetně penetrace vnějších stěn</t>
  </si>
  <si>
    <t>633590807</t>
  </si>
  <si>
    <t>(16,9+2,25+3,4+3,4+2,25+16,9)+(12,5+6,8+1,85+1,85+6,8+12,5)*0,5</t>
  </si>
  <si>
    <t>sokl - část XPS</t>
  </si>
  <si>
    <t>39</t>
  </si>
  <si>
    <t>622531021</t>
  </si>
  <si>
    <t>Tenkovrstvá silikonová zrnitá omítka tl. 2,0 mm včetně penetrace vnějších stěn</t>
  </si>
  <si>
    <t>1076157472</t>
  </si>
  <si>
    <t>418,51</t>
  </si>
  <si>
    <t>40</t>
  </si>
  <si>
    <t>629991012</t>
  </si>
  <si>
    <t>Zakrytí výplní otvorů fólií přilepenou na začišťovací lišty</t>
  </si>
  <si>
    <t>-1866540692</t>
  </si>
  <si>
    <t>41</t>
  </si>
  <si>
    <t>629995101</t>
  </si>
  <si>
    <t>Očištění vnějších ploch tlakovou vodou</t>
  </si>
  <si>
    <t>-1156096087</t>
  </si>
  <si>
    <t>437,21</t>
  </si>
  <si>
    <t>stěny</t>
  </si>
  <si>
    <t>206</t>
  </si>
  <si>
    <t>622325102</t>
  </si>
  <si>
    <t>Oprava vnější vápenocementové hladké omítky složitosti 1 stěn v rozsahu do 30%</t>
  </si>
  <si>
    <t>-1816425532</t>
  </si>
  <si>
    <t>"pod KZS" 13,20+437,21</t>
  </si>
  <si>
    <t>63</t>
  </si>
  <si>
    <t>Podlahy a podlahové konstrukce</t>
  </si>
  <si>
    <t>42</t>
  </si>
  <si>
    <t>631311114</t>
  </si>
  <si>
    <t>Mazanina tl do 80 mm z betonu prostého bez zvýšených nároků na prostředí tř. C 16/20</t>
  </si>
  <si>
    <t>1358458826</t>
  </si>
  <si>
    <t>"skladba P1"</t>
  </si>
  <si>
    <t>(10,28+19,09)*0,1</t>
  </si>
  <si>
    <t>43</t>
  </si>
  <si>
    <t>631319011</t>
  </si>
  <si>
    <t>Příplatek k mazanině tl do 80 mm za přehlazení povrchu</t>
  </si>
  <si>
    <t>1805310268</t>
  </si>
  <si>
    <t>44</t>
  </si>
  <si>
    <t>631362021</t>
  </si>
  <si>
    <t>Výztuž mazanin svařovanými sítěmi Kari</t>
  </si>
  <si>
    <t>-978749242</t>
  </si>
  <si>
    <t>"skladba P1 Kari síť 8/150x150mm"</t>
  </si>
  <si>
    <t>(10,28+19,09)*1,3*5,4*0,001</t>
  </si>
  <si>
    <t>Ostatní konstrukce a práce, bourání</t>
  </si>
  <si>
    <t>45</t>
  </si>
  <si>
    <t>962022491</t>
  </si>
  <si>
    <t>Bourání zdiva nadzákladového kamenného na MC přes 1 m3</t>
  </si>
  <si>
    <t>553040336</t>
  </si>
  <si>
    <t>(10,73*2,9)*2*0,53</t>
  </si>
  <si>
    <t>46</t>
  </si>
  <si>
    <t>962031136</t>
  </si>
  <si>
    <t>Bourání příček z tvárnic nebo příčkovek tl do 150 mm</t>
  </si>
  <si>
    <t>-437275296</t>
  </si>
  <si>
    <t>Odstranění vnitřních příček tl. 150mm</t>
  </si>
  <si>
    <t>"výtahová šachta-1.NP"</t>
  </si>
  <si>
    <t>(0,85+1,05)*4,8</t>
  </si>
  <si>
    <t>47</t>
  </si>
  <si>
    <t>962032641</t>
  </si>
  <si>
    <t>Bourání zdiva komínového nad střechou z cihel na MC</t>
  </si>
  <si>
    <t>1547690756</t>
  </si>
  <si>
    <t>0,65*0,65*1,0</t>
  </si>
  <si>
    <t>Vybourání nadstřešní části komína 650/650/1000</t>
  </si>
  <si>
    <t>48</t>
  </si>
  <si>
    <t>963042819</t>
  </si>
  <si>
    <t>Bourání schodišťových stupňů betonových zhotovených na místě</t>
  </si>
  <si>
    <t>-2023248707</t>
  </si>
  <si>
    <t>1,755*3</t>
  </si>
  <si>
    <t>U severního vstupu vč. podesty</t>
  </si>
  <si>
    <t>1,15*3</t>
  </si>
  <si>
    <t>U západní fasády</t>
  </si>
  <si>
    <t>49</t>
  </si>
  <si>
    <t>963053937</t>
  </si>
  <si>
    <t>Bourání ŽB schodišťových ramen monolitických na schodnicích - podest</t>
  </si>
  <si>
    <t>567277075</t>
  </si>
  <si>
    <t>1,42*1,755</t>
  </si>
  <si>
    <t>50</t>
  </si>
  <si>
    <t>963054949</t>
  </si>
  <si>
    <t>Bourání ŽB schodnic jakékoli délky</t>
  </si>
  <si>
    <t>-1729524599</t>
  </si>
  <si>
    <t>1,5+1,0</t>
  </si>
  <si>
    <t>51</t>
  </si>
  <si>
    <t>968062374</t>
  </si>
  <si>
    <t>Vybourání dřevěných rámů oken zdvojených včetně křídel pl do 1 m2</t>
  </si>
  <si>
    <t>-593213238</t>
  </si>
  <si>
    <t>0,85*0,55*(1+1)</t>
  </si>
  <si>
    <t>0,85*1,15*(4)</t>
  </si>
  <si>
    <t>1,0*0,6*(15)</t>
  </si>
  <si>
    <t>52</t>
  </si>
  <si>
    <t>968062375</t>
  </si>
  <si>
    <t>Vybourání dřevěných rámů oken zdvojených včetně křídel pl do 2 m2</t>
  </si>
  <si>
    <t>1273384087</t>
  </si>
  <si>
    <t>1,0*0,85*(3+1)</t>
  </si>
  <si>
    <t>1,0*1,35*(6+7)</t>
  </si>
  <si>
    <t>53</t>
  </si>
  <si>
    <t>968062376</t>
  </si>
  <si>
    <t>Vybourání dřevěných rámů oken zdvojených včetně křídel pl do 4 m2</t>
  </si>
  <si>
    <t>-1924892975</t>
  </si>
  <si>
    <t>1,6*2,4*(1)</t>
  </si>
  <si>
    <t>54</t>
  </si>
  <si>
    <t>968062377</t>
  </si>
  <si>
    <t>Vybourání dřevěných rámů oken zdvojených včetně křídel pl přes 4 m2</t>
  </si>
  <si>
    <t>586335539</t>
  </si>
  <si>
    <t>2,4*2,085*(6+2+4)</t>
  </si>
  <si>
    <t>2,4*2,4*(3+3)</t>
  </si>
  <si>
    <t>55</t>
  </si>
  <si>
    <t>968062455</t>
  </si>
  <si>
    <t>Vybourání dřevěných dveřních zárubní pl do 2 m2 - vnější výplně</t>
  </si>
  <si>
    <t>1581409954</t>
  </si>
  <si>
    <t>0,9*1,97</t>
  </si>
  <si>
    <t>1,7*2,2</t>
  </si>
  <si>
    <t>1,5*3,25*2</t>
  </si>
  <si>
    <t>205</t>
  </si>
  <si>
    <t>978015341</t>
  </si>
  <si>
    <t>Otlučení (osekání) vnější vápenné nebo vápenocementové omítky stupně členitosti 1 a 2 rozsahu do 30%</t>
  </si>
  <si>
    <t>106252653</t>
  </si>
  <si>
    <t>212</t>
  </si>
  <si>
    <t>978015391</t>
  </si>
  <si>
    <t>Otlučení (osekání) vnější vápenné nebo vápenocementové omítky stupně členitosti 1 a 2 do 100%</t>
  </si>
  <si>
    <t>-506619457</t>
  </si>
  <si>
    <t>94</t>
  </si>
  <si>
    <t>Lešení a stavební výtahy</t>
  </si>
  <si>
    <t>207</t>
  </si>
  <si>
    <t>941211111</t>
  </si>
  <si>
    <t>Montáž lešení řadového rámového lehkého zatížení do 200 kg/m2 š do 0,9 m v do 10 m</t>
  </si>
  <si>
    <t>1925153795</t>
  </si>
  <si>
    <t>208</t>
  </si>
  <si>
    <t>941211211</t>
  </si>
  <si>
    <t>Příplatek k lešení řadovému rámovému lehkému š 0,9 m v do 25 m za první a ZKD den použití</t>
  </si>
  <si>
    <t>-1079911041</t>
  </si>
  <si>
    <t>552,54*30*3</t>
  </si>
  <si>
    <t>209</t>
  </si>
  <si>
    <t>941211811</t>
  </si>
  <si>
    <t>Demontáž lešení řadového rámového lehkého zatížení do 200 kg/m2 š do 0,9 m v do 10 m</t>
  </si>
  <si>
    <t>615815454</t>
  </si>
  <si>
    <t>59</t>
  </si>
  <si>
    <t>944511111</t>
  </si>
  <si>
    <t>Montáž ochranné sítě z textilie z umělých vláken</t>
  </si>
  <si>
    <t>726783425</t>
  </si>
  <si>
    <t>60</t>
  </si>
  <si>
    <t>944511211</t>
  </si>
  <si>
    <t>Příplatek k ochranné síti za první a ZKD den použití</t>
  </si>
  <si>
    <t>-720473894</t>
  </si>
  <si>
    <t>944511811</t>
  </si>
  <si>
    <t>Demontáž ochranné sítě z textilie z umělých vláken</t>
  </si>
  <si>
    <t>-170266753</t>
  </si>
  <si>
    <t>949101111</t>
  </si>
  <si>
    <t>Lešení pomocné pro objekty pozemních staveb s lešeňovou podlahou v do 1,9 m zatížení do 150 kg/m2</t>
  </si>
  <si>
    <t>1402398675</t>
  </si>
  <si>
    <t>98</t>
  </si>
  <si>
    <t>Demolice a sanace</t>
  </si>
  <si>
    <t>980-01</t>
  </si>
  <si>
    <t>Sanace ŽB podstřešní římsy (Nesoudržné části budou odstraněny, případná obnažená výztuž bude ošetřena proti korozi. Povrch bude následně vyspraven polymercementovou sanační tixotropní (nestékavou) maltou pro opravy železobetonových konstrukcí)</t>
  </si>
  <si>
    <t>kus</t>
  </si>
  <si>
    <t>2136739180</t>
  </si>
  <si>
    <t>997</t>
  </si>
  <si>
    <t>Přesun sutě</t>
  </si>
  <si>
    <t>64</t>
  </si>
  <si>
    <t>997013111</t>
  </si>
  <si>
    <t>Vnitrostaveništní doprava suti a vybouraných hmot pro budovy v do 6 m s použitím mechanizace</t>
  </si>
  <si>
    <t>555177310</t>
  </si>
  <si>
    <t>110,20+8,192</t>
  </si>
  <si>
    <t>65</t>
  </si>
  <si>
    <t>997013509</t>
  </si>
  <si>
    <t>Příplatek k odvozu suti a vybouraných hmot na skládku ZKD 1 km přes 1 km</t>
  </si>
  <si>
    <t>733861140</t>
  </si>
  <si>
    <t>118,392*12</t>
  </si>
  <si>
    <t>66</t>
  </si>
  <si>
    <t>997013511</t>
  </si>
  <si>
    <t>Odvoz suti a vybouraných hmot z meziskládky na skládku do 1 km s naložením a se složením</t>
  </si>
  <si>
    <t>-837457090</t>
  </si>
  <si>
    <t>67</t>
  </si>
  <si>
    <t>997013645</t>
  </si>
  <si>
    <t>Poplatek za uložení na skládce (skládkovné) odpadu asfaltového bez dehtu kód odpadu 17 03 02</t>
  </si>
  <si>
    <t>1634307040</t>
  </si>
  <si>
    <t>"kapitola 712" 8,192</t>
  </si>
  <si>
    <t>68</t>
  </si>
  <si>
    <t>997013811</t>
  </si>
  <si>
    <t>Poplatek za uložení na skládce (skládkovné) stavebního odpadu dřevěného kód odpadu 17 02 01</t>
  </si>
  <si>
    <t>195024510</t>
  </si>
  <si>
    <t>"výplně otvorů" 6,15</t>
  </si>
  <si>
    <t>69</t>
  </si>
  <si>
    <t>997013869</t>
  </si>
  <si>
    <t>Poplatek za uložení stavebního odpadu na recyklační skládce (skládkovné) ze směsí betonu, cihel a keramických výrobků kód odpadu 17 01 07</t>
  </si>
  <si>
    <t>-17986510</t>
  </si>
  <si>
    <t>118,392-8,192-6,15</t>
  </si>
  <si>
    <t>998</t>
  </si>
  <si>
    <t>Přesun hmot</t>
  </si>
  <si>
    <t>70</t>
  </si>
  <si>
    <t>998011001</t>
  </si>
  <si>
    <t>Přesun hmot pro budovy zděné v do 6 m</t>
  </si>
  <si>
    <t>175734790</t>
  </si>
  <si>
    <t>PSV</t>
  </si>
  <si>
    <t>Práce a dodávky PSV</t>
  </si>
  <si>
    <t>711</t>
  </si>
  <si>
    <t>Izolace proti vodě, vlhkosti a plynům</t>
  </si>
  <si>
    <t>71</t>
  </si>
  <si>
    <t>711111001</t>
  </si>
  <si>
    <t>Provedení izolace proti zemní vlhkosti vodorovné za studena nátěrem penetračním</t>
  </si>
  <si>
    <t>33085910</t>
  </si>
  <si>
    <t>29,37*0,15</t>
  </si>
  <si>
    <t>základové desky - 15% rezerva na vytažení 150mm</t>
  </si>
  <si>
    <t>535,0</t>
  </si>
  <si>
    <t>betonové stropní konstrukce</t>
  </si>
  <si>
    <t>210</t>
  </si>
  <si>
    <t>711112001</t>
  </si>
  <si>
    <t>Provedení izolace proti zemní vlhkosti svislé za studena nátěrem penetračním</t>
  </si>
  <si>
    <t>949865237</t>
  </si>
  <si>
    <t>u drenážního potrubí - jižní strana objektu</t>
  </si>
  <si>
    <t>u drenážního potrubí - severní strana objektu</t>
  </si>
  <si>
    <t>Mezisoučet</t>
  </si>
  <si>
    <t>72</t>
  </si>
  <si>
    <t>11163150</t>
  </si>
  <si>
    <t>lak penetrační asfaltový</t>
  </si>
  <si>
    <t>-1272516429</t>
  </si>
  <si>
    <t>(568,776+163,30)*0,00035 "Přepočtené koeficientem množství</t>
  </si>
  <si>
    <t>73</t>
  </si>
  <si>
    <t>711131101</t>
  </si>
  <si>
    <t>Provedení izolace proti zemní vlhkosti pásy na sucho vodorovné AIP nebo tkaninou</t>
  </si>
  <si>
    <t>-2054477890</t>
  </si>
  <si>
    <t>(10,28+19,09)</t>
  </si>
  <si>
    <t>74</t>
  </si>
  <si>
    <t>69311081</t>
  </si>
  <si>
    <t>geotextilie netkaná separační, ochranná, filtrační, drenážní PES 300g/m2</t>
  </si>
  <si>
    <t>-913695722</t>
  </si>
  <si>
    <t>29,37*1,2 "Přepočtené koeficientem množství</t>
  </si>
  <si>
    <t>75</t>
  </si>
  <si>
    <t>711141559</t>
  </si>
  <si>
    <t>Provedení izolace proti zemní vlhkosti pásy přitavením vodorovné NAIP</t>
  </si>
  <si>
    <t>-2102217346</t>
  </si>
  <si>
    <t>15% rezerva na vytažení 150mm</t>
  </si>
  <si>
    <t>29,37+4,406</t>
  </si>
  <si>
    <t>2. vrstva</t>
  </si>
  <si>
    <t>betonové střešní konstrukce</t>
  </si>
  <si>
    <t>76</t>
  </si>
  <si>
    <t>711142559</t>
  </si>
  <si>
    <t>Provedení izolace proti zemní vlhkosti pásy přitavením svislé NAIP</t>
  </si>
  <si>
    <t>1345424681</t>
  </si>
  <si>
    <t>163,3</t>
  </si>
  <si>
    <t>77</t>
  </si>
  <si>
    <t>1010151880</t>
  </si>
  <si>
    <t>Pás z SBS modifikovaného asfaltu s nosnou vložkou ze skleněné tkaniny tl. 4 mm, pás je na horním povrchu opatřen jemným separačním posypem a na spodním separační PE fólií (role/7,5m2)</t>
  </si>
  <si>
    <t>626493434</t>
  </si>
  <si>
    <t>326,600/2</t>
  </si>
  <si>
    <t>(602,552-535,00)/2</t>
  </si>
  <si>
    <t>732,076*1,2 'Přepočtené koeficientem množství</t>
  </si>
  <si>
    <t>78</t>
  </si>
  <si>
    <t>1010102596</t>
  </si>
  <si>
    <t>Hydroizolační pás z oxidovaného asfaltu s nosnou vložkou z Al folie kašírovanou skleněnými vlákny tl. 4 mm, na horním povrchu je pás opatřen jemným separačním posypem, na spodním povrchu je opatřen separační PE fólií</t>
  </si>
  <si>
    <t>1902194246</t>
  </si>
  <si>
    <t>197,076*1,2 'Přepočtené koeficientem množství</t>
  </si>
  <si>
    <t>79</t>
  </si>
  <si>
    <t>711211133</t>
  </si>
  <si>
    <t>Izolace proti zemní vlhkosti a radonu provětrávaná z plastových segmentů do v 100 mm se zabetonováním</t>
  </si>
  <si>
    <t>1782563042</t>
  </si>
  <si>
    <t>80</t>
  </si>
  <si>
    <t>711491273</t>
  </si>
  <si>
    <t>Provedení izolace proti tlakové vodě svislé z nopové folie</t>
  </si>
  <si>
    <t>-63364984</t>
  </si>
  <si>
    <t>(28,7)*2,0</t>
  </si>
  <si>
    <t>jižní strana</t>
  </si>
  <si>
    <t>(16,9+4,5+7,7+2,1+16,9)*2,0</t>
  </si>
  <si>
    <t>severní strana</t>
  </si>
  <si>
    <t>81</t>
  </si>
  <si>
    <t>28323005</t>
  </si>
  <si>
    <t>fólie profilovaná (nopová) drenážní HDPE s výškou nopů 8mm</t>
  </si>
  <si>
    <t>610077438</t>
  </si>
  <si>
    <t>153,6*1,2 "Přepočtené koeficientem množství</t>
  </si>
  <si>
    <t>82</t>
  </si>
  <si>
    <t>998711202</t>
  </si>
  <si>
    <t>Přesun hmot procentní pro izolace proti vodě, vlhkosti a plynům v objektech v do 12 m</t>
  </si>
  <si>
    <t>%</t>
  </si>
  <si>
    <t>-2030995709</t>
  </si>
  <si>
    <t>712</t>
  </si>
  <si>
    <t>Povlakové krytiny</t>
  </si>
  <si>
    <t>83</t>
  </si>
  <si>
    <t>712300833</t>
  </si>
  <si>
    <t>Odstranění povlakové krytiny střech do 10° třívrstvé</t>
  </si>
  <si>
    <t>1861729678</t>
  </si>
  <si>
    <t>512,0</t>
  </si>
  <si>
    <t>84</t>
  </si>
  <si>
    <t>712300843</t>
  </si>
  <si>
    <t>Odstranění povlakové krytiny střech do 10° od zbytkového asfaltového pásu odsekáním</t>
  </si>
  <si>
    <t>2120439091</t>
  </si>
  <si>
    <t>viz PD</t>
  </si>
  <si>
    <t>85</t>
  </si>
  <si>
    <t>712363356</t>
  </si>
  <si>
    <t>ozn.K6 Povlakové krytiny střech do 10° z tvarovaných poplastovaných lišt délky 2 m okapnice široká rš 200 mm</t>
  </si>
  <si>
    <t>1838200181</t>
  </si>
  <si>
    <t>"viz výpis klempířských prvků"125</t>
  </si>
  <si>
    <t>86</t>
  </si>
  <si>
    <t>712363544</t>
  </si>
  <si>
    <t>Provedení povlak krytiny mechanicky kotvenou do betonu TI tl do 240 mm, budova v do 18m</t>
  </si>
  <si>
    <t>-1829194296</t>
  </si>
  <si>
    <t>SCH1-SCH2-SCH3</t>
  </si>
  <si>
    <t>87</t>
  </si>
  <si>
    <t>28322012</t>
  </si>
  <si>
    <t>fólie hydroizolační střešní mPVC mechanicky kotvená tl 1,5mm šedá</t>
  </si>
  <si>
    <t>-953835566</t>
  </si>
  <si>
    <t>535*1,15 "Přepočtené koeficientem množství</t>
  </si>
  <si>
    <t>88</t>
  </si>
  <si>
    <t>712391171</t>
  </si>
  <si>
    <t>Provedení povlakové krytiny střech do 10° podkladní textilní vrstvy</t>
  </si>
  <si>
    <t>-98386070</t>
  </si>
  <si>
    <t>89</t>
  </si>
  <si>
    <t>69311006</t>
  </si>
  <si>
    <t>geotextilie tkaná separační, filtrační, výztužná PP pevnost v tahu 15kN/m</t>
  </si>
  <si>
    <t>-1828283161</t>
  </si>
  <si>
    <t>90</t>
  </si>
  <si>
    <t>998712202</t>
  </si>
  <si>
    <t>Přesun hmot procentní pro krytiny povlakové v objektech v do 12 m</t>
  </si>
  <si>
    <t>454992853</t>
  </si>
  <si>
    <t>713</t>
  </si>
  <si>
    <t>Izolace tepelné</t>
  </si>
  <si>
    <t>91</t>
  </si>
  <si>
    <t>713121111</t>
  </si>
  <si>
    <t>Montáž izolace tepelné podlah volně kladenými rohožemi, pásy, dílci, deskami 1 vrstva</t>
  </si>
  <si>
    <t>-2084608664</t>
  </si>
  <si>
    <t>m.č. 0.01-09</t>
  </si>
  <si>
    <t>92</t>
  </si>
  <si>
    <t>28372300</t>
  </si>
  <si>
    <t>deska EPS 100 do plochých střech a podlah λ=0,037 m3</t>
  </si>
  <si>
    <t>-1220127736</t>
  </si>
  <si>
    <t>29,37*0,10</t>
  </si>
  <si>
    <t>2,937*1,02 'Přepočtené koeficientem množství</t>
  </si>
  <si>
    <t>93</t>
  </si>
  <si>
    <t>713131141</t>
  </si>
  <si>
    <t>Montáž izolace tepelné stěn a základů lepením celoplošně rohoží, pásů, dílců, desek</t>
  </si>
  <si>
    <t>-2093748262</t>
  </si>
  <si>
    <t>0,5*1,0*2</t>
  </si>
  <si>
    <t>základy schodiště a původním objektem - XPS tl. 50mm</t>
  </si>
  <si>
    <t>1,0</t>
  </si>
  <si>
    <t>dilatace schodiště</t>
  </si>
  <si>
    <t>28376010</t>
  </si>
  <si>
    <t>deska perimetrická fasádní soklová 150kPa λ=0,035 tl 20mm</t>
  </si>
  <si>
    <t>1737607775</t>
  </si>
  <si>
    <t>95</t>
  </si>
  <si>
    <t>28376440</t>
  </si>
  <si>
    <t>deska z polystyrénu XPS, hrana rovná a strukturovaný povrch 300kPa tl 50mm</t>
  </si>
  <si>
    <t>-148443662</t>
  </si>
  <si>
    <t>96</t>
  </si>
  <si>
    <t>713141152</t>
  </si>
  <si>
    <t>Montáž izolace tepelné střech plochých kladené volně 2 vrstvy rohoží, pásů, dílců, desek</t>
  </si>
  <si>
    <t>36629583</t>
  </si>
  <si>
    <t>97</t>
  </si>
  <si>
    <t>28376040</t>
  </si>
  <si>
    <t>deska EPS grafitová fasadní λ=0,032 tl 120mm</t>
  </si>
  <si>
    <t>110765280</t>
  </si>
  <si>
    <t>535,000-71,3-26,1</t>
  </si>
  <si>
    <t>437,6*1,02 'Přepočtené koeficientem množství</t>
  </si>
  <si>
    <t>28376044</t>
  </si>
  <si>
    <t>deska EPS grafitová fasadní λ=0,032 tl 160mm</t>
  </si>
  <si>
    <t>-846209535</t>
  </si>
  <si>
    <t>26,1</t>
  </si>
  <si>
    <t>463,7*1,02 'Přepočtené koeficientem množství</t>
  </si>
  <si>
    <t>99</t>
  </si>
  <si>
    <t>28376457</t>
  </si>
  <si>
    <t>deska z polystyrénu XPS, hrana polodrážková a hladký povrch 500kPa tl 100mm</t>
  </si>
  <si>
    <t>-1485338920</t>
  </si>
  <si>
    <t>71,3</t>
  </si>
  <si>
    <t>97,4*1,02 "Přepočtené koeficientem množství</t>
  </si>
  <si>
    <t>99,348*1,02 'Přepočtené koeficientem množství</t>
  </si>
  <si>
    <t>100</t>
  </si>
  <si>
    <t>28376458</t>
  </si>
  <si>
    <t>deska z polystyrénu XPS, hrana polodrážková a hladký povrch 500kPa tl 120mm</t>
  </si>
  <si>
    <t>486621141</t>
  </si>
  <si>
    <t>71,3*1,02 "Přepočtené koeficientem množství</t>
  </si>
  <si>
    <t>72,726*1,02 'Přepočtené koeficientem množství</t>
  </si>
  <si>
    <t>101</t>
  </si>
  <si>
    <t>713141212</t>
  </si>
  <si>
    <t>Montáž izolace tepelné střech plochých lepené nízkoexpanzní (PUR) pěnou atikový klín</t>
  </si>
  <si>
    <t>-577718533</t>
  </si>
  <si>
    <t>102</t>
  </si>
  <si>
    <t>63152008</t>
  </si>
  <si>
    <t>klín atikový přechodný minerální plochých střech tl.100 x100mm</t>
  </si>
  <si>
    <t>662630792</t>
  </si>
  <si>
    <t>103</t>
  </si>
  <si>
    <t>713141253</t>
  </si>
  <si>
    <t>Přikotvení tepelné izolace šrouby do betonu pro izolaci tl přes 200 do 240 mm</t>
  </si>
  <si>
    <t>-196077933</t>
  </si>
  <si>
    <t>Montážní položka pro: TI - XPS tl. 220 (100+120)</t>
  </si>
  <si>
    <t>104</t>
  </si>
  <si>
    <t>713141263</t>
  </si>
  <si>
    <t>Přikotvení tepelné izolace šrouby do betonu pro izolaci tl přes 240 mm</t>
  </si>
  <si>
    <t>1894467447</t>
  </si>
  <si>
    <t>535-71,3-26,1</t>
  </si>
  <si>
    <t>Montážní položka pro: TI - EPS Grey 120 + 160mm</t>
  </si>
  <si>
    <t>Montážní položka pro: TI - EPS 100 GREY tl. 160mm + TI - XPS tl. 100mm</t>
  </si>
  <si>
    <t>105</t>
  </si>
  <si>
    <t>998713202</t>
  </si>
  <si>
    <t>Přesun hmot procentní pro izolace tepelné v objektech v do 12 m</t>
  </si>
  <si>
    <t>-1360284364</t>
  </si>
  <si>
    <t>721</t>
  </si>
  <si>
    <t>Zdravotechnika - vnitřní kanalizace</t>
  </si>
  <si>
    <t>106</t>
  </si>
  <si>
    <t>721173712</t>
  </si>
  <si>
    <t>Potrubí kanalizační z PE odpadní DN 300 - kontrolní plastové šachty s napojením do děšťového svodu se zpětnou klapkou</t>
  </si>
  <si>
    <t>566572214</t>
  </si>
  <si>
    <t>(1+1+1+1)*1,0</t>
  </si>
  <si>
    <t>107</t>
  </si>
  <si>
    <t>998721201</t>
  </si>
  <si>
    <t>Přesun hmot procentní pro vnitřní kanalizace v objektech v do 6 m</t>
  </si>
  <si>
    <t>1411622337</t>
  </si>
  <si>
    <t>762</t>
  </si>
  <si>
    <t>Konstrukce tesařské</t>
  </si>
  <si>
    <t>108</t>
  </si>
  <si>
    <t>762512225</t>
  </si>
  <si>
    <t>Montáž podlahové kce podkladové z desek dřevotřískových nebo cementotřískových lepených PUR pěnou</t>
  </si>
  <si>
    <t>704661880</t>
  </si>
  <si>
    <t>91,3*2</t>
  </si>
  <si>
    <t>SCH2 - 1. vrstva + 2.vrstva</t>
  </si>
  <si>
    <t>44,1</t>
  </si>
  <si>
    <t>SCH3</t>
  </si>
  <si>
    <t>8,6*0,3</t>
  </si>
  <si>
    <t>109</t>
  </si>
  <si>
    <t>60726242</t>
  </si>
  <si>
    <t>deska dřevoštěpková OSB 3 ostrá hrana nebroušená tl 15mm</t>
  </si>
  <si>
    <t>748515858</t>
  </si>
  <si>
    <t>91,3</t>
  </si>
  <si>
    <t>SCH2</t>
  </si>
  <si>
    <t>44,10</t>
  </si>
  <si>
    <t>137,98*1,08 "Přepočtené koeficientem množství</t>
  </si>
  <si>
    <t>110</t>
  </si>
  <si>
    <t>60726250</t>
  </si>
  <si>
    <t>deska dřevoštěpková OSB 3 ostrá hrana nebroušená tl 25mm</t>
  </si>
  <si>
    <t>902766478</t>
  </si>
  <si>
    <t>91,3*1,10 "Přepočtené koeficientem množství</t>
  </si>
  <si>
    <t>111</t>
  </si>
  <si>
    <t>998762202</t>
  </si>
  <si>
    <t>Přesun hmot procentní pro kce tesařské v objektech v do 12 m</t>
  </si>
  <si>
    <t>1305458475</t>
  </si>
  <si>
    <t>763</t>
  </si>
  <si>
    <t>Konstrukce suché výstavby</t>
  </si>
  <si>
    <t>112</t>
  </si>
  <si>
    <t>763-02</t>
  </si>
  <si>
    <t>D+M Revizních dveří dvoukřídlých do SDK atyp 1600/2300 (odhad)</t>
  </si>
  <si>
    <t>312644347</t>
  </si>
  <si>
    <t>113</t>
  </si>
  <si>
    <t>763121511</t>
  </si>
  <si>
    <t>SDK stěna předsazená tl 39,5 mm profil CD+UD desky 1xA 12,5 bez TI EI 15</t>
  </si>
  <si>
    <t>911693697</t>
  </si>
  <si>
    <t>(0,4+0,325)*2,75+(0,32+0,17)*2,75+(0,2+0,2)*2,75</t>
  </si>
  <si>
    <t>1.NP</t>
  </si>
  <si>
    <t>114</t>
  </si>
  <si>
    <t>763131411</t>
  </si>
  <si>
    <t>SDK podhled desky 1xA 12,5 bez TI dvouvrstvá spodní kce profil CD+UD - ozn. SDK1</t>
  </si>
  <si>
    <t>-1290172625</t>
  </si>
  <si>
    <t>25,36</t>
  </si>
  <si>
    <t>3,76</t>
  </si>
  <si>
    <t>6,8</t>
  </si>
  <si>
    <t>m.č. 1.09-1.11</t>
  </si>
  <si>
    <t>117</t>
  </si>
  <si>
    <t>998763201</t>
  </si>
  <si>
    <t>Přesun hmot procentní pro dřevostavby v objektech v do 12 m</t>
  </si>
  <si>
    <t>1532185303</t>
  </si>
  <si>
    <t>764</t>
  </si>
  <si>
    <t>Konstrukce klempířské</t>
  </si>
  <si>
    <t>118</t>
  </si>
  <si>
    <t>764002801</t>
  </si>
  <si>
    <t>Demontáž závětrné lišty do suti</t>
  </si>
  <si>
    <t>333505205</t>
  </si>
  <si>
    <t>8,0+8,0+30,15</t>
  </si>
  <si>
    <t>119</t>
  </si>
  <si>
    <t>764002811</t>
  </si>
  <si>
    <t>Demontáž okapového plechu do suti v krytině povlakové</t>
  </si>
  <si>
    <t>1113490259</t>
  </si>
  <si>
    <t>120+8,5</t>
  </si>
  <si>
    <t>120</t>
  </si>
  <si>
    <t>764002851</t>
  </si>
  <si>
    <t>Demontáž oplechování parapetů do suti</t>
  </si>
  <si>
    <t>1671128552</t>
  </si>
  <si>
    <t>1,0*(3+1)</t>
  </si>
  <si>
    <t>0,85*(1+1)</t>
  </si>
  <si>
    <t>0,85*(4)</t>
  </si>
  <si>
    <t>1,0*(6+7)</t>
  </si>
  <si>
    <t>2,4*(6+2+4)</t>
  </si>
  <si>
    <t>2,4*(3+3)</t>
  </si>
  <si>
    <t>1,6*(1)</t>
  </si>
  <si>
    <t>1,0*(15)</t>
  </si>
  <si>
    <t>121</t>
  </si>
  <si>
    <t>764004801</t>
  </si>
  <si>
    <t>Demontáž podokapního žlabu do suti</t>
  </si>
  <si>
    <t>1263562394</t>
  </si>
  <si>
    <t>122</t>
  </si>
  <si>
    <t>764004861</t>
  </si>
  <si>
    <t>Demontáž svodu do suti</t>
  </si>
  <si>
    <t>2126728540</t>
  </si>
  <si>
    <t>123</t>
  </si>
  <si>
    <t>764212635</t>
  </si>
  <si>
    <t>ozn.K7 Oplechování štítu závětrnou lištou- štítová z Pz s povrchovou úpravou rš 400 mm</t>
  </si>
  <si>
    <t>-318686934</t>
  </si>
  <si>
    <t>"viz výpis klempířských prvků"16</t>
  </si>
  <si>
    <t>124</t>
  </si>
  <si>
    <t>764212635.1</t>
  </si>
  <si>
    <t>ozn.K8 Oplechování štítu závětrnou lištou- hřebenová z Pz s povrchovou úpravou rš 400 mm</t>
  </si>
  <si>
    <t>-1737453804</t>
  </si>
  <si>
    <t>"viz výpis klempířských prvků"30,5</t>
  </si>
  <si>
    <t>125</t>
  </si>
  <si>
    <t>764212663</t>
  </si>
  <si>
    <t>Oplechování rovné okapové hrany z Pz s povrchovou úpravou rš 250 mm</t>
  </si>
  <si>
    <t>1746513106</t>
  </si>
  <si>
    <t>126</t>
  </si>
  <si>
    <t>764214606</t>
  </si>
  <si>
    <t>ozn.K5 Oplechování horních ploch a atik bez rohů z Pz s povrch úpravou mechanicky kotvené rš 500 mm</t>
  </si>
  <si>
    <t>-281215776</t>
  </si>
  <si>
    <t>"viz výpis klempířských prvků"8,6</t>
  </si>
  <si>
    <t>127</t>
  </si>
  <si>
    <t>764216644</t>
  </si>
  <si>
    <t>ozn.K1 Oplechování rovných parapetů celoplošně lepené z Pz s povrchovou úpravou rš 330 mm</t>
  </si>
  <si>
    <t>1360903608</t>
  </si>
  <si>
    <t>"viz výpis klempířských prvků"2,4*18</t>
  </si>
  <si>
    <t>128</t>
  </si>
  <si>
    <t>764216644.1</t>
  </si>
  <si>
    <t>ozn.K2 Oplechování rovných parapetů celoplošně lepené z Pz s povrchovou úpravou rš 330 mm</t>
  </si>
  <si>
    <t>823466595</t>
  </si>
  <si>
    <t>"viz výpis klempířských prvků"1,6*1</t>
  </si>
  <si>
    <t>129</t>
  </si>
  <si>
    <t>764216644.2</t>
  </si>
  <si>
    <t>ozn.K3 Oplechování rovných parapetů celoplošně lepené z Pz s povrchovou úpravou rš 330 mm</t>
  </si>
  <si>
    <t>-278743367</t>
  </si>
  <si>
    <t>"viz výpis klempířských prvků"1*30</t>
  </si>
  <si>
    <t>130</t>
  </si>
  <si>
    <t>764216644.3</t>
  </si>
  <si>
    <t>ozn.K4 Oplechování rovných parapetů celoplošně lepené z Pz s povrchovou úpravou rš 330 mm</t>
  </si>
  <si>
    <t>1091488528</t>
  </si>
  <si>
    <t>"viz výpis klempířských prvků"0,85*8</t>
  </si>
  <si>
    <t>131</t>
  </si>
  <si>
    <t>764311603</t>
  </si>
  <si>
    <t>Lemování rovných zdí střech s z Pz s povrchovou úpravou rš 250 mm</t>
  </si>
  <si>
    <t>-617751667</t>
  </si>
  <si>
    <t>132</t>
  </si>
  <si>
    <t>764312606</t>
  </si>
  <si>
    <t>ozn.K9 Lemovací plech RŠ 450mm</t>
  </si>
  <si>
    <t>-548560197</t>
  </si>
  <si>
    <t>"viz výpis klempířských prvků"50</t>
  </si>
  <si>
    <t>133</t>
  </si>
  <si>
    <t>764508135</t>
  </si>
  <si>
    <t>Montáž výtokového kolena kruhového svodu</t>
  </si>
  <si>
    <t>-1412643405</t>
  </si>
  <si>
    <t>134</t>
  </si>
  <si>
    <t>55350162</t>
  </si>
  <si>
    <t>koleno výtokové 100/72°</t>
  </si>
  <si>
    <t>-691065517</t>
  </si>
  <si>
    <t>135</t>
  </si>
  <si>
    <t>764511601</t>
  </si>
  <si>
    <t>ozn.K10 Žlab podokapní půlkruhový z Pz s povrchovou úpravou rš 280 mm</t>
  </si>
  <si>
    <t>861170187</t>
  </si>
  <si>
    <t>"viz tab. klempířské prvky"125</t>
  </si>
  <si>
    <t>136</t>
  </si>
  <si>
    <t>764511642</t>
  </si>
  <si>
    <t>Kotlík oválný (trychtýřový) pro podokapní žlaby z Pz s povrchovou úpravou 330/100 mm v barvě dle svodu a žlabů</t>
  </si>
  <si>
    <t>-1510972306</t>
  </si>
  <si>
    <t>137</t>
  </si>
  <si>
    <t>764518622</t>
  </si>
  <si>
    <t>ozn.K11 Svody kruhové včetně objímek, kolen, odskoků z Pz s povrchovou úpravou průměru 100 mm</t>
  </si>
  <si>
    <t>-490570199</t>
  </si>
  <si>
    <t>"viz. výpis klempířských prvků"(0,5)*2+(3,5)*3+(4)*1+(4,5)*2+(4,5)*2</t>
  </si>
  <si>
    <t>138</t>
  </si>
  <si>
    <t>998764202</t>
  </si>
  <si>
    <t>Přesun hmot procentní pro konstrukce klempířské v objektech v do 12 m</t>
  </si>
  <si>
    <t>-225287238</t>
  </si>
  <si>
    <t>766</t>
  </si>
  <si>
    <t>Konstrukce truhlářské</t>
  </si>
  <si>
    <t>139</t>
  </si>
  <si>
    <t>76662213RA</t>
  </si>
  <si>
    <t>ozn.A Vstupní dvoukřídlé dveře plastové, hlavní křídlo 900x2170mm (přesný popis viz tabulka vnějších výplní )</t>
  </si>
  <si>
    <t>ks</t>
  </si>
  <si>
    <t>-814738662</t>
  </si>
  <si>
    <t>140</t>
  </si>
  <si>
    <t>76662213RB</t>
  </si>
  <si>
    <t>ozn.B Vstupní dvoukřídlé dveře plastové, hlavní křídlo 800x2170mm (přesný popis viz tabulka vnějších výplní )</t>
  </si>
  <si>
    <t>547155742</t>
  </si>
  <si>
    <t>141</t>
  </si>
  <si>
    <t>76662213RC</t>
  </si>
  <si>
    <t>ozn.C Dělené plastové okno 2400x2085mm (přesný popis viz tabulka vnějších výplní )</t>
  </si>
  <si>
    <t>-1663041006</t>
  </si>
  <si>
    <t>142</t>
  </si>
  <si>
    <t>76662213RD</t>
  </si>
  <si>
    <t>ozn.D Dělené plastové okno 2400x2400mm (přesný popis viz tabulka vnějších výplní )</t>
  </si>
  <si>
    <t>1030214965</t>
  </si>
  <si>
    <t>143</t>
  </si>
  <si>
    <t>76662213RE</t>
  </si>
  <si>
    <t>ozn.E Dělené plastové okno 1600x2050mm (přesný popis viz tabulka vnějších výplní )</t>
  </si>
  <si>
    <t>-167521121</t>
  </si>
  <si>
    <t>144</t>
  </si>
  <si>
    <t>76662213RF</t>
  </si>
  <si>
    <t>ozn.F Dělené plastové okno 1000x1350mm (přesný popis viz tabulka vnějších výplní )</t>
  </si>
  <si>
    <t>-429829720</t>
  </si>
  <si>
    <t>145</t>
  </si>
  <si>
    <t>76662213RG</t>
  </si>
  <si>
    <t>ozn.G Neotvíravé plastové okno 1000x600mm (přesný popis viz tabulka vnějších výplní )</t>
  </si>
  <si>
    <t>-62298686</t>
  </si>
  <si>
    <t>146</t>
  </si>
  <si>
    <t>76662213RH</t>
  </si>
  <si>
    <t>ozn.H Vstupní jednokřídlé dveře 1000x2140 mm (přesný popis viz tabulka vnějších výplní )</t>
  </si>
  <si>
    <t>983563606</t>
  </si>
  <si>
    <t>147</t>
  </si>
  <si>
    <t>76662213RCH</t>
  </si>
  <si>
    <t>ozn.CH Okno jednokřídlé 1000x800 mm (přesný popis viz tabulka vnějších výplní )</t>
  </si>
  <si>
    <t>512833951</t>
  </si>
  <si>
    <t>148</t>
  </si>
  <si>
    <t>76662213RCH.1</t>
  </si>
  <si>
    <t>ozn.CH* Částečně otvíravé okno 1000x800 mm (přesný popis viz tabulka vnějších výplní )</t>
  </si>
  <si>
    <t>758433322</t>
  </si>
  <si>
    <t>149</t>
  </si>
  <si>
    <t>76662213RI</t>
  </si>
  <si>
    <t>ozn.I Okno jednokřídlé 850x1150 mm (přesný popis viz tabulka vnějších výplní )</t>
  </si>
  <si>
    <t>1211529061</t>
  </si>
  <si>
    <t>150</t>
  </si>
  <si>
    <t>76662213RJ</t>
  </si>
  <si>
    <t>ozn.J Okno jednokřídlé 850x1350 mm (přesný popis viz tabulka vnějších výplní )</t>
  </si>
  <si>
    <t>1142709160</t>
  </si>
  <si>
    <t>211</t>
  </si>
  <si>
    <t>766629415</t>
  </si>
  <si>
    <t>Příplatek k montáži oken rovné ostění fólie připojovací spára do 65 mm</t>
  </si>
  <si>
    <t>-96645529</t>
  </si>
  <si>
    <t>0,90+0,90+2,17+2,17</t>
  </si>
  <si>
    <t>0,80+0,80+2,17+2,17</t>
  </si>
  <si>
    <t>(2,40+2,40+2,085+2,085)*12</t>
  </si>
  <si>
    <t>(2,40+2,40+2,40+2,40)*6</t>
  </si>
  <si>
    <t>1,60+1,60+2,05+2,05</t>
  </si>
  <si>
    <t>(1,00+1,00+1,35+1,35)*13</t>
  </si>
  <si>
    <t>(1,00+1,00+0,60+0,60)*6</t>
  </si>
  <si>
    <t>1,00+1,00+2,14+2,14</t>
  </si>
  <si>
    <t>(1,00+1,00+0,80+0,80)*4</t>
  </si>
  <si>
    <t>1,00+1,00+0,80+0,80</t>
  </si>
  <si>
    <t>(0,85+0,85+1,15+1,15)*2</t>
  </si>
  <si>
    <t>(0,85+0,85+1,35+1,35)*5</t>
  </si>
  <si>
    <t>151</t>
  </si>
  <si>
    <t>998766102</t>
  </si>
  <si>
    <t>Přesun hmot tonážní pro konstrukce truhlářské v objektech v do 12 m</t>
  </si>
  <si>
    <t>2118817820</t>
  </si>
  <si>
    <t>767</t>
  </si>
  <si>
    <t>Konstrukce zámečnické</t>
  </si>
  <si>
    <t>152</t>
  </si>
  <si>
    <t>767-01</t>
  </si>
  <si>
    <t>Demontáž zámečnických prvků - konzole pro vedení SLB vedení - komplet</t>
  </si>
  <si>
    <t>1749312885</t>
  </si>
  <si>
    <t>153</t>
  </si>
  <si>
    <t>767-02</t>
  </si>
  <si>
    <t>Demontáž zámečnických prvků - ocelové konzoly na fasádě - komplet</t>
  </si>
  <si>
    <t>877624801</t>
  </si>
  <si>
    <t>154</t>
  </si>
  <si>
    <t>767-03</t>
  </si>
  <si>
    <t>Demontován hromosvod vč. svodů až k zemnící soustavě - komplet</t>
  </si>
  <si>
    <t>-1301567337</t>
  </si>
  <si>
    <t>155</t>
  </si>
  <si>
    <t>767161824</t>
  </si>
  <si>
    <t>Demontáž zábradlí schodišťového nerozebíratelného hmotnosti 1m zábradlí přes 20 kg</t>
  </si>
  <si>
    <t>-1181413716</t>
  </si>
  <si>
    <t>156</t>
  </si>
  <si>
    <t>767330111</t>
  </si>
  <si>
    <t>ozn.K Montáž tubusového světlovodu kopule s lemováním zabudovaného v šikmé střeše</t>
  </si>
  <si>
    <t>603139402</t>
  </si>
  <si>
    <t>157</t>
  </si>
  <si>
    <t>55381003</t>
  </si>
  <si>
    <t>světlovod tubusový základní sada bez světlovodného tubusu D 350mm</t>
  </si>
  <si>
    <t>sada</t>
  </si>
  <si>
    <t>-1311984339</t>
  </si>
  <si>
    <t>158</t>
  </si>
  <si>
    <t>767330122</t>
  </si>
  <si>
    <t>ozn.K Montáž tubusového světlovodu tubus, průměru do 350 mm</t>
  </si>
  <si>
    <t>-1879788799</t>
  </si>
  <si>
    <t>3,0*2</t>
  </si>
  <si>
    <t>odhad 3m</t>
  </si>
  <si>
    <t>159</t>
  </si>
  <si>
    <t>55381111</t>
  </si>
  <si>
    <t>světlovodný tubus D 350mm</t>
  </si>
  <si>
    <t>1158336166</t>
  </si>
  <si>
    <t>160</t>
  </si>
  <si>
    <t>767330132</t>
  </si>
  <si>
    <t>ozn.K Montáž tubusového světlovodu rozptylovač světla, průměru do 350 mm</t>
  </si>
  <si>
    <t>-956476789</t>
  </si>
  <si>
    <t>161</t>
  </si>
  <si>
    <t>55381054</t>
  </si>
  <si>
    <t>difuzér tubusového světlovodu dekor Al</t>
  </si>
  <si>
    <t>-1240936446</t>
  </si>
  <si>
    <t>162</t>
  </si>
  <si>
    <t>767832801</t>
  </si>
  <si>
    <t>Demontáž venkovních požárních žebříků se ochranným košem</t>
  </si>
  <si>
    <t>1083448966</t>
  </si>
  <si>
    <t>163</t>
  </si>
  <si>
    <t>767996802</t>
  </si>
  <si>
    <t>Demontáž atypických zámečnických konstrukcí rozebráním hmotnosti jednotlivých dílů do 100 kg (ocel. přístřešek)</t>
  </si>
  <si>
    <t>kg</t>
  </si>
  <si>
    <t>-2098016493</t>
  </si>
  <si>
    <t>500</t>
  </si>
  <si>
    <t>odhad</t>
  </si>
  <si>
    <t>164</t>
  </si>
  <si>
    <t>767-Z10</t>
  </si>
  <si>
    <t>ozn.Z10 kompletní provedení vnitřníí čistící zona rohož 1400x2200... (viz tab zámeč.výrobků a výkresu)</t>
  </si>
  <si>
    <t>726235319</t>
  </si>
  <si>
    <t>165</t>
  </si>
  <si>
    <t>767-Z11</t>
  </si>
  <si>
    <t>ozn.Z11 kompletní provedení ochranná ocelová konstrukce před zařízením pro vytápění objektu 3700x2000mm, výplň tahokov vč. povrchové úpravy... (viz tab zámeč.výrobků a výkresu)</t>
  </si>
  <si>
    <t>54693270</t>
  </si>
  <si>
    <t>166</t>
  </si>
  <si>
    <t>767-Z13</t>
  </si>
  <si>
    <t>ozn.Z13 kompletní provedení revizní dvířka k vodoměrné sestavě 400x250mm... (viz tab zámeč.výrobků)</t>
  </si>
  <si>
    <t>736424059</t>
  </si>
  <si>
    <t>167</t>
  </si>
  <si>
    <t>767-Z15</t>
  </si>
  <si>
    <t>ozn.Z15 kompletní provedení mřížky do fasády - nasávání vzduchu do tech.místnosti 1.PP pevná protidešťová žaluzie, sítka proti hmyzu 3500x350... (viz tab zámeč.výrobků)</t>
  </si>
  <si>
    <t>-1385856212</t>
  </si>
  <si>
    <t>168</t>
  </si>
  <si>
    <t>767-Z16</t>
  </si>
  <si>
    <t>ozn.Z16 kompletní provedení ocelový držák nadzemního sdělovacího kabelu, horizontální stožárový držák + stožár 0,5m ... (viz tab zámeč.výrobků)</t>
  </si>
  <si>
    <t>1756217395</t>
  </si>
  <si>
    <t>169</t>
  </si>
  <si>
    <t>767-Z17</t>
  </si>
  <si>
    <t>ozn.Z17 kompletní provedení ocelové zábradlí na opěrné zdi h=700mm, délka 10m, vč. podružného, kotvícího materiálu ... (viz tab zámeč.výrobků+výkres)</t>
  </si>
  <si>
    <t>351335327</t>
  </si>
  <si>
    <t>170</t>
  </si>
  <si>
    <t>767-Z18</t>
  </si>
  <si>
    <t xml:space="preserve">ozn.Z18 kompletní provedenímřížka do fasády pevná protidešťová žaluzie, síťka  proti hmyzu 200x200mm ... (viz tab zámeč.výrobků+výkres)</t>
  </si>
  <si>
    <t>1017219182</t>
  </si>
  <si>
    <t>171</t>
  </si>
  <si>
    <t>767-Z19</t>
  </si>
  <si>
    <t>ozn.Z19 kompletní provedení nerezové potrubí s kolenem 90 stup - svřeno prům 150mm, délka rovné části 500mm ... (viz tab zámeč.výrobků+výkres)</t>
  </si>
  <si>
    <t>-240705657</t>
  </si>
  <si>
    <t>172</t>
  </si>
  <si>
    <t>767-Z2</t>
  </si>
  <si>
    <t>ozn. Z2 D+M Revizní šachty 400/400 výška šachty je 400mm vč. poklopu - pro zakrytí čerpací jímky v č.m.002</t>
  </si>
  <si>
    <t>-113541567</t>
  </si>
  <si>
    <t>173</t>
  </si>
  <si>
    <t>767-Z3</t>
  </si>
  <si>
    <t xml:space="preserve">ozn.Z3 kompletní provedení  ocelové zábradlí před hlavním vstupem h=900mm a 600mm vč. povrchové úpravy, podružného a kotvícího mater.... (viz tab zámeč.výrobků a výkresu)</t>
  </si>
  <si>
    <t>919820818</t>
  </si>
  <si>
    <t>174</t>
  </si>
  <si>
    <t>767-Z4</t>
  </si>
  <si>
    <t xml:space="preserve">ozn.Z4 kompletní provedení  ocelového revizního žebříku L=4,5m vč.ochrannho koše z ocel.pásoviny, podružného a spojovacího mate., povrchové úpravy (viz tab zámeč.výrobků a výkresu)</t>
  </si>
  <si>
    <t>-710980165</t>
  </si>
  <si>
    <t>175</t>
  </si>
  <si>
    <t>767-Z5</t>
  </si>
  <si>
    <t>ozn.Z5 kompletní provedení revizní dvoukřídlá dvířka v podhledu 1600x2300mm vč. povrchové úpravy podružného a spojovacího mate., povrchové úpravy (viz tab zámeč.výrobků a výkresu)</t>
  </si>
  <si>
    <t>soubor</t>
  </si>
  <si>
    <t>1951944776</t>
  </si>
  <si>
    <t>176</t>
  </si>
  <si>
    <t>767-Z7</t>
  </si>
  <si>
    <t>ozn.Z7 kompletní provedení ocelové zábradlí schodiště na zahradu h=900mm vč. povrchové úpravy, podružného a kotvícího mater.... (viz tab zámeč.výrobků a výkresu)</t>
  </si>
  <si>
    <t>-1512783103</t>
  </si>
  <si>
    <t>177</t>
  </si>
  <si>
    <t>767-Z8</t>
  </si>
  <si>
    <t>ozn.Z8 kompletní provedení vnější čistící zony do zapuštěného rámu FeZn Škrabák 1500x500, oka 30x10mm.... (viz tab zámeč.výrobků a výkresu)</t>
  </si>
  <si>
    <t>-920257575</t>
  </si>
  <si>
    <t>178</t>
  </si>
  <si>
    <t>767-Z9</t>
  </si>
  <si>
    <t>ozn.Z9 kompletní provedení vnější čistící zony se skříní z polymerbetonu 100x500x80mm s integrovanou celoobvodovou pozinkovanou ocelovou hranou a podpěrným žebrem, rošt z pozinkového tahokovu.... (viz tab zámeč.výrobků a výkresu)</t>
  </si>
  <si>
    <t>1400300610</t>
  </si>
  <si>
    <t>179</t>
  </si>
  <si>
    <t>767-ZX</t>
  </si>
  <si>
    <t xml:space="preserve">ozn.ZX kompletní provedení ocelového přístřešku o rozměru cca 10,2x 2,7x 2,5m </t>
  </si>
  <si>
    <t>-243120852</t>
  </si>
  <si>
    <t>180</t>
  </si>
  <si>
    <t>998767202</t>
  </si>
  <si>
    <t>Přesun hmot procentní pro zámečnické konstrukce v objektech v do 12 m</t>
  </si>
  <si>
    <t>1007794601</t>
  </si>
  <si>
    <t>771</t>
  </si>
  <si>
    <t>Podlahy z dlaždic</t>
  </si>
  <si>
    <t>181</t>
  </si>
  <si>
    <t>771121011</t>
  </si>
  <si>
    <t>Nátěr penetrační na podlahu</t>
  </si>
  <si>
    <t>544536236</t>
  </si>
  <si>
    <t>39,93-19,50</t>
  </si>
  <si>
    <t>182</t>
  </si>
  <si>
    <t>771574114</t>
  </si>
  <si>
    <t>Montáž podlah keramických hladkých lepených flexibilním lepidlem do 22 ks/m2</t>
  </si>
  <si>
    <t>-839268787</t>
  </si>
  <si>
    <t>183</t>
  </si>
  <si>
    <t>597610</t>
  </si>
  <si>
    <t>dlažba keramická do interiéru do 22ks/m2</t>
  </si>
  <si>
    <t>1703867778</t>
  </si>
  <si>
    <t>20,43</t>
  </si>
  <si>
    <t>20,43*1,15 'Přepočtené koeficientem množství</t>
  </si>
  <si>
    <t>184</t>
  </si>
  <si>
    <t>771577114</t>
  </si>
  <si>
    <t>Příplatek k montáži podlah keramických lepených flexibilním lepidlem za spárování tmelem dvousložkovým</t>
  </si>
  <si>
    <t>-570327608</t>
  </si>
  <si>
    <t>185</t>
  </si>
  <si>
    <t>771591112</t>
  </si>
  <si>
    <t>Izolace pod dlažbu nátěrem nebo stěrkou ve dvou vrstvách</t>
  </si>
  <si>
    <t>1506351999</t>
  </si>
  <si>
    <t>186</t>
  </si>
  <si>
    <t>771591115</t>
  </si>
  <si>
    <t>Podlahy spárování silikonem</t>
  </si>
  <si>
    <t>1657444302</t>
  </si>
  <si>
    <t>20,43*2,50</t>
  </si>
  <si>
    <t>187</t>
  </si>
  <si>
    <t>998771201</t>
  </si>
  <si>
    <t>Přesun hmot procentní pro podlahy z dlaždic v objektech v do 6 m</t>
  </si>
  <si>
    <t>793733293</t>
  </si>
  <si>
    <t>776</t>
  </si>
  <si>
    <t>Podlahy povlakové</t>
  </si>
  <si>
    <t>188</t>
  </si>
  <si>
    <t>776111311</t>
  </si>
  <si>
    <t>Vysátí podkladu povlakových podlah</t>
  </si>
  <si>
    <t>1984639057</t>
  </si>
  <si>
    <t>73,65-51,36</t>
  </si>
  <si>
    <t>189</t>
  </si>
  <si>
    <t>776121111</t>
  </si>
  <si>
    <t>Vodou ředitelná penetrace savého podkladu povlakových podlah ředěná v poměru 1:3</t>
  </si>
  <si>
    <t>-42574565</t>
  </si>
  <si>
    <t>190</t>
  </si>
  <si>
    <t>776141111</t>
  </si>
  <si>
    <t>Vyrovnání podkladu povlakových podlah stěrkou pevnosti 20 MPa tl 3 mm</t>
  </si>
  <si>
    <t>-1431647389</t>
  </si>
  <si>
    <t>191</t>
  </si>
  <si>
    <t>776231111</t>
  </si>
  <si>
    <t>Lepení lamel a čtverců z vinylu standardním lepidlem</t>
  </si>
  <si>
    <t>709120989</t>
  </si>
  <si>
    <t>192</t>
  </si>
  <si>
    <t>28411052</t>
  </si>
  <si>
    <t>dílce vinylové tl 3,0mm, nášlapná vrstva 0,70mm, úprava PUR, třída zátěže 23/34/43, otlak 0,05mm, R10, třída otěru T, hořlavost Bfl S1, bez ftalátů</t>
  </si>
  <si>
    <t>1720419201</t>
  </si>
  <si>
    <t>22,29*1,1 "Přepočtené koeficientem množství</t>
  </si>
  <si>
    <t>193</t>
  </si>
  <si>
    <t>776421111</t>
  </si>
  <si>
    <t>Montáž obvodových lišt lepením</t>
  </si>
  <si>
    <t>-2082212488</t>
  </si>
  <si>
    <t>194</t>
  </si>
  <si>
    <t>28342160</t>
  </si>
  <si>
    <t>sokl s lemovým ukončením z PVC 30x35x3 mm</t>
  </si>
  <si>
    <t>67804150</t>
  </si>
  <si>
    <t>20,12*1,02 "Přepočtené koeficientem množství</t>
  </si>
  <si>
    <t>195</t>
  </si>
  <si>
    <t>776991121</t>
  </si>
  <si>
    <t>Základní čištění nově položených podlahovin vysátím a setřením vlhkým mopem</t>
  </si>
  <si>
    <t>979561913</t>
  </si>
  <si>
    <t>196</t>
  </si>
  <si>
    <t>998776202</t>
  </si>
  <si>
    <t>Přesun hmot procentní pro podlahy povlakové v objektech v do 12 m</t>
  </si>
  <si>
    <t>673208472</t>
  </si>
  <si>
    <t>1.2 - Akustická opatření</t>
  </si>
  <si>
    <t>-227377137</t>
  </si>
  <si>
    <t>115</t>
  </si>
  <si>
    <t>763135011</t>
  </si>
  <si>
    <t>Montáž SDK podhledu z desek děrovaných se spárami tmelenými na dvouvrstvé spodní kci z profilů CD+UD</t>
  </si>
  <si>
    <t>1357530574</t>
  </si>
  <si>
    <t>3,0*6,7</t>
  </si>
  <si>
    <t>montáž pro kazetový podhled, ref. Vzor:GYPTON BIG QATTRO 47</t>
  </si>
  <si>
    <t>116</t>
  </si>
  <si>
    <t>RGS.KB517242</t>
  </si>
  <si>
    <t>deska SDK akustická děrovaná 6% 1200 x 2400 mm, tl. 12,5 mm</t>
  </si>
  <si>
    <t>-489552621</t>
  </si>
  <si>
    <t>20,10*1,15</t>
  </si>
  <si>
    <t>998763100</t>
  </si>
  <si>
    <t>Přesun hmot tonážní pro dřevostavby v objektech v do 6 m</t>
  </si>
  <si>
    <t>-1995088392</t>
  </si>
  <si>
    <t>1.3 - Vzduchotechnika</t>
  </si>
  <si>
    <t xml:space="preserve">    0 - Demontáže</t>
  </si>
  <si>
    <t xml:space="preserve">    2. Zařízení - Větrání prostor družiny ZŠ</t>
  </si>
  <si>
    <t xml:space="preserve">    3. Zařízení - Ostatní</t>
  </si>
  <si>
    <t>Demontáže</t>
  </si>
  <si>
    <t>998-75-1101</t>
  </si>
  <si>
    <t>Odstranění stávajících ventilátorů</t>
  </si>
  <si>
    <t>737709141</t>
  </si>
  <si>
    <t>998-xxx</t>
  </si>
  <si>
    <t>Skladování, transport, případně úložné během realizace</t>
  </si>
  <si>
    <t>-1927482670</t>
  </si>
  <si>
    <t>998-xxx.1</t>
  </si>
  <si>
    <t>Průzkum (odhalení) konstrukcí</t>
  </si>
  <si>
    <t>1431135821</t>
  </si>
  <si>
    <t>D751 39-8041</t>
  </si>
  <si>
    <t>male elementy VZT (žaluzie, mřížky, stříšky, ..) - předpoklad 12 ks - třídy</t>
  </si>
  <si>
    <t>983230072</t>
  </si>
  <si>
    <t>D751 51-1122</t>
  </si>
  <si>
    <t xml:space="preserve">potubní rozvody do průměru 200mm vč.příslušenství - předpoklad 15 bm  - hosp.pavilon a byt</t>
  </si>
  <si>
    <t>1438462770</t>
  </si>
  <si>
    <t>D751-12-2012</t>
  </si>
  <si>
    <t>z toho malých ventilátorů nástěnných do průměru 200mm - předpoklad 4 kpl</t>
  </si>
  <si>
    <t>345008274</t>
  </si>
  <si>
    <t>D751-12-20xx.at</t>
  </si>
  <si>
    <t>z toho radiálních/diagonálních ventilátorů potrubních do průtoku 400 m3/h vč.podstavce a příslušenství - cca 1 kpl - hospodářský pavilon a byt</t>
  </si>
  <si>
    <t>-654137930</t>
  </si>
  <si>
    <t>D751-510012</t>
  </si>
  <si>
    <t>potubní rozvody čtyřhranné do obvodu 1050mm vč.příslušenství - předpoklad 6 bm</t>
  </si>
  <si>
    <t>-328710942</t>
  </si>
  <si>
    <t>2. Zařízení</t>
  </si>
  <si>
    <t>Větrání prostor družiny ZŠ</t>
  </si>
  <si>
    <t>283-78.at</t>
  </si>
  <si>
    <t>Tepelná izolace potrubí - ALP tl.40mm</t>
  </si>
  <si>
    <t>1563335146</t>
  </si>
  <si>
    <t>283-78.at.1</t>
  </si>
  <si>
    <t>Tepelná a protihluková izolace potrubí - miner.vata s oplechováním tl.40mm</t>
  </si>
  <si>
    <t>-1729763109</t>
  </si>
  <si>
    <t>283-78001</t>
  </si>
  <si>
    <t>Tepelná a protihluková izolace potrubí - miner.vata s AL folií tl.40mm</t>
  </si>
  <si>
    <t>-1106445670</t>
  </si>
  <si>
    <t>429.at.prop.5</t>
  </si>
  <si>
    <t>Jednotka VZT kompaktní rekuperační, podstropní provedení - viz příloha, nom.1150/1500m3/max.2300m3/h cca 290Pa - přívod, nom.1150/1500m3/h/max.2300m3/h, cca 260Pa - odvod, včetně regulace - rekuper.výměník účinnost zima/lé</t>
  </si>
  <si>
    <t>-1946793827</t>
  </si>
  <si>
    <t>429.at.prop.6</t>
  </si>
  <si>
    <t xml:space="preserve">MaR -  digitální regulace řada např.RD5-EC s ovládacím panelem např.CP Touch, týden.program, čidla, PMR ochrana rekuperátoru a tepelná/protimrazová ochr.ohřívače, ovládání klapek (uzavírací, by-pass,), ovládání by-passu, indikace zanesení filtrů, regulace</t>
  </si>
  <si>
    <t>-2015832167</t>
  </si>
  <si>
    <t>429.at.prop.7</t>
  </si>
  <si>
    <t>Prostorové čidlo CO2(konkrét.typ dle dotač.požadavku) vč.příslušenství, 1*externí spínač - tlačítko, atypické prvky regulace - viz pozn.techniky jednotky</t>
  </si>
  <si>
    <t>-2102827100</t>
  </si>
  <si>
    <t>429.at.prop.8</t>
  </si>
  <si>
    <t>Pomocné napájecí zdroje/kontakty pro regulaci - dodávka v koordinaci s elektro a dodavatelem MaR - předpoklad 3 ks</t>
  </si>
  <si>
    <t>1355871739</t>
  </si>
  <si>
    <t>429.at.prop.9</t>
  </si>
  <si>
    <t>Regulační uzel typizovaný např.R-TPO 3 včetně příslušenství</t>
  </si>
  <si>
    <t>-1742081295</t>
  </si>
  <si>
    <t>429-72155.1</t>
  </si>
  <si>
    <t>Výfuková hlavice komfortní např.VHO d400 vč.uchycení a příslušenství, povrch.úprava RAL dle požadavku architekt.části</t>
  </si>
  <si>
    <t>1168495411</t>
  </si>
  <si>
    <t>429-7xxxx.10</t>
  </si>
  <si>
    <t>Výústka odvodní jednořadá komfortní s regulací pro kruhové potrubí např.VNKM-1-R -225*75, včetně povrch.úpravy RAL a uchycení</t>
  </si>
  <si>
    <t>525820720</t>
  </si>
  <si>
    <t>429-7xxxx.11</t>
  </si>
  <si>
    <t>Dveřní mřížka oboustranná velikosti 425*125, povrchově upravená - RAL dle architekta - vyvzorkování</t>
  </si>
  <si>
    <t>-1885242308</t>
  </si>
  <si>
    <t>429-7xxxx.12</t>
  </si>
  <si>
    <t>Dveřní mřížka oboustranná velikosti 425*225, povrchově upravená - RAL dle architekta - vyvzorkování</t>
  </si>
  <si>
    <t>100813051</t>
  </si>
  <si>
    <t>429-7xxxx.13</t>
  </si>
  <si>
    <t>Talířový ventil odvodní kovový d125 např.KK včetně napojení na potrubí, povrch.úprava RAL</t>
  </si>
  <si>
    <t>-735084483</t>
  </si>
  <si>
    <t>429-7xxxx.2</t>
  </si>
  <si>
    <t>Dveřní mřížka oboustranná velikosti 325*125, povrchově upravená - RAL dle architekta - vyvzorkování</t>
  </si>
  <si>
    <t>-1731825859</t>
  </si>
  <si>
    <t>429-7xxxx.4</t>
  </si>
  <si>
    <t>Výústka odvodní jednořadá komfortní s regulací pro kruhové potrubí např.VNKM-1-R -425*75, včetně povrch.úpravy RAL a uchycení</t>
  </si>
  <si>
    <t>-724867828</t>
  </si>
  <si>
    <t>429-7xxxx.5</t>
  </si>
  <si>
    <t xml:space="preserve">Výústka přívodní dvouřadá  komfortní s regulací pro kruhové potrubí např.VNKM-2-R -425*75, včetně povrch.úpravy RAL a uchycení</t>
  </si>
  <si>
    <t>-1633082785</t>
  </si>
  <si>
    <t>429-7xxxx.6</t>
  </si>
  <si>
    <t>Výústka přívodní jednořadá komfortní s regulací pro čtyřhranné potrubí např.VNM-1-R -400*280 + připojovací přechod 400*280/d200-d300 + nátrubek d200, včetně povrch.úpravy RAL a uchycení</t>
  </si>
  <si>
    <t>-354135759</t>
  </si>
  <si>
    <t>429-7xxxx.7</t>
  </si>
  <si>
    <t>Výústka odvodní jednořadá komfortní s regulací pro kruhové potrubí např.VNKM-1-R -325*75, včetně povrch.úpravy RAL a uchycení</t>
  </si>
  <si>
    <t>-934792047</t>
  </si>
  <si>
    <t>429-7xxxx.8</t>
  </si>
  <si>
    <t>Výústka přívodní dvouřadá komfortní s regulací pro čtyřhranné potrubí např.VNM-2-R -325*75 + připojovací přechod 325*75/d125-d300 + nátrubek d125, včetně povrch.úpravy RAL a uchycení</t>
  </si>
  <si>
    <t>-290334828</t>
  </si>
  <si>
    <t>429-7xxxx.9</t>
  </si>
  <si>
    <t xml:space="preserve">Výústka přívodní dvouřadá  komfortní s regulací pro kruhové potrubí např.VNKM-2-R -225*75, včetně povrch.úpravy RAL a uchycení</t>
  </si>
  <si>
    <t>-54368207</t>
  </si>
  <si>
    <t>429-813xx.1</t>
  </si>
  <si>
    <t>Regulační klapka potrubní ruční(listová) pro kruhové potrubí d100</t>
  </si>
  <si>
    <t>990713832</t>
  </si>
  <si>
    <t>429-813xx.2</t>
  </si>
  <si>
    <t>Regulační klapka potrubní ruční(listová) pro kruhové potrubí d150</t>
  </si>
  <si>
    <t>507123521</t>
  </si>
  <si>
    <t>429-813xx.4</t>
  </si>
  <si>
    <t>Uzavírací motorická klapka D280 + servopohon dvoupolohový (alt.regulátor průtoku DN315)</t>
  </si>
  <si>
    <t>534364865</t>
  </si>
  <si>
    <t>429-813xx.5</t>
  </si>
  <si>
    <t>Regulační klapka potrubní ruční(listová) pro kruhové potrubí d125</t>
  </si>
  <si>
    <t>-746060990</t>
  </si>
  <si>
    <t>429-813xx.6</t>
  </si>
  <si>
    <t>Regulační klapka potrubní ruční pro kruhové potrubí d200</t>
  </si>
  <si>
    <t>2015426744</t>
  </si>
  <si>
    <t>429-813xx.7</t>
  </si>
  <si>
    <t>Regulační klapka potrubní ruční pro kruhové potrubí d225</t>
  </si>
  <si>
    <t>2104847658</t>
  </si>
  <si>
    <t>429-82111.at.1</t>
  </si>
  <si>
    <t>315*160, 40% tvarovek</t>
  </si>
  <si>
    <t>bm</t>
  </si>
  <si>
    <t>1153605910</t>
  </si>
  <si>
    <t>429-82111.at.2</t>
  </si>
  <si>
    <t>325*75, 40% tvarovek</t>
  </si>
  <si>
    <t>-168454308</t>
  </si>
  <si>
    <t>429-82112.at.1</t>
  </si>
  <si>
    <t>400*280, 40% tvarovek</t>
  </si>
  <si>
    <t>-473461142</t>
  </si>
  <si>
    <t>429-82112.at.2</t>
  </si>
  <si>
    <t>400*300, 50% tvarovek</t>
  </si>
  <si>
    <t>-556169901</t>
  </si>
  <si>
    <t>429-82113.at</t>
  </si>
  <si>
    <t>450*400, 50% tvarovek</t>
  </si>
  <si>
    <t>1929772333</t>
  </si>
  <si>
    <t>429-82114.at</t>
  </si>
  <si>
    <t>630*500, 50% tvarovek</t>
  </si>
  <si>
    <t>-303638250</t>
  </si>
  <si>
    <t>429-82114.at.1</t>
  </si>
  <si>
    <t>700(710)*450, 50% tvarovek</t>
  </si>
  <si>
    <t>-494520088</t>
  </si>
  <si>
    <t>429-8xxxx.1</t>
  </si>
  <si>
    <t>DN100</t>
  </si>
  <si>
    <t>1494737821</t>
  </si>
  <si>
    <t>429-8xxxx.2</t>
  </si>
  <si>
    <t>DN125</t>
  </si>
  <si>
    <t>428236778</t>
  </si>
  <si>
    <t>429-8xxxx.3</t>
  </si>
  <si>
    <t>DN160</t>
  </si>
  <si>
    <t>2106856287</t>
  </si>
  <si>
    <t>429-8xxxx.4</t>
  </si>
  <si>
    <t>DN200</t>
  </si>
  <si>
    <t>419476299</t>
  </si>
  <si>
    <t>429-8xxxx.5</t>
  </si>
  <si>
    <t>DN150</t>
  </si>
  <si>
    <t>279588121</t>
  </si>
  <si>
    <t>429-8xxxx.6</t>
  </si>
  <si>
    <t>DN225</t>
  </si>
  <si>
    <t>-247830689</t>
  </si>
  <si>
    <t>429-8xxxx.7</t>
  </si>
  <si>
    <t>DN280</t>
  </si>
  <si>
    <t>-1967305623</t>
  </si>
  <si>
    <t>429-8xxxx.8</t>
  </si>
  <si>
    <t>DN400</t>
  </si>
  <si>
    <t>894899025</t>
  </si>
  <si>
    <t>751-429 at</t>
  </si>
  <si>
    <t>Tlumič hluku potrubní kruhový např.TAA 400-1000 vč.tlumících elementů</t>
  </si>
  <si>
    <t>1346356903</t>
  </si>
  <si>
    <t>751-429 at..1</t>
  </si>
  <si>
    <t>Protidešťová žaluzie komfortní pevné listy čtyřhranná 630*500mm vč.přechodu čtyřhran kruh 630*500/d355 -500, nenasákavá izolace tepelná, ochran.síta a povrchu RAL, příslušenství - vzhled a barva dle architekt.požadavku - vyvzorkování</t>
  </si>
  <si>
    <t>-2135156454</t>
  </si>
  <si>
    <t>751-429 at.1</t>
  </si>
  <si>
    <t>Tlumič hluku potrubní kruhový např.MAA 400-900 vč.tlumících elementů</t>
  </si>
  <si>
    <t>213510931</t>
  </si>
  <si>
    <t>751-510041.at</t>
  </si>
  <si>
    <t>průměru D100, 30% tvarovek</t>
  </si>
  <si>
    <t>574204330</t>
  </si>
  <si>
    <t>751-510042.at</t>
  </si>
  <si>
    <t>průměru D125, 30% tvarovek</t>
  </si>
  <si>
    <t>-1245809187</t>
  </si>
  <si>
    <t>751-510042.at.1</t>
  </si>
  <si>
    <t>průměru D150, 30% tvarovek</t>
  </si>
  <si>
    <t>-765001467</t>
  </si>
  <si>
    <t>56</t>
  </si>
  <si>
    <t>751-510042.at.2</t>
  </si>
  <si>
    <t>průměru D160, 30% tvarovek</t>
  </si>
  <si>
    <t>2068907792</t>
  </si>
  <si>
    <t>57</t>
  </si>
  <si>
    <t>751-510043.at</t>
  </si>
  <si>
    <t>průměru D200, 30% tvarovek</t>
  </si>
  <si>
    <t>-1669948737</t>
  </si>
  <si>
    <t>58</t>
  </si>
  <si>
    <t>751-510043.at.1</t>
  </si>
  <si>
    <t>průměru D225, 30% tvarovek</t>
  </si>
  <si>
    <t>1902128608</t>
  </si>
  <si>
    <t>751-510043.at.2</t>
  </si>
  <si>
    <t>průměru D280, 30% tvarovek</t>
  </si>
  <si>
    <t>2013060853</t>
  </si>
  <si>
    <t>751-510044.at</t>
  </si>
  <si>
    <t>průměru D400, 40% tvarovek</t>
  </si>
  <si>
    <t>958141172</t>
  </si>
  <si>
    <t>751-at..1</t>
  </si>
  <si>
    <t>odvod kondenzátu do kanalizace</t>
  </si>
  <si>
    <t>-1469404330</t>
  </si>
  <si>
    <t>783 42-6xxx</t>
  </si>
  <si>
    <t>Nátěry potrubí dle vzorníku RAL (hygienické, protipovětrnostní, výstražné..)</t>
  </si>
  <si>
    <t>28020036</t>
  </si>
  <si>
    <t>998-75 xxx</t>
  </si>
  <si>
    <t>Drobný montážní materiál (spojky, uchyty, páska, konzoly,…)</t>
  </si>
  <si>
    <t>-1697672992</t>
  </si>
  <si>
    <t>Pol5</t>
  </si>
  <si>
    <t xml:space="preserve">Stavební přípomoce drobné (začištění povrchů, drobné průrazy vnitř.konstrukcemi do plochy 0,12 m2 a tlouštky 400 mm - předpoklad 26 míst, úprava stávaj.okenního otvoru - 1 místo,  prostup střechou vč.utěsnění proti vodě a tepelného, pomocné konstrukce ze </t>
  </si>
  <si>
    <t>-1244147222</t>
  </si>
  <si>
    <t>Pol6</t>
  </si>
  <si>
    <t>Napojení zařízení na soustavu ÚT, ZTI a elektro, MaR - dodávka příslušných profesí</t>
  </si>
  <si>
    <t>2015670956</t>
  </si>
  <si>
    <t>prop</t>
  </si>
  <si>
    <t>Prokabelování podle schématu dodavatele zařízení / regulace</t>
  </si>
  <si>
    <t>1262238535</t>
  </si>
  <si>
    <t>prop.1</t>
  </si>
  <si>
    <t>předpoklad 24V pro pohon - napojení dle požadavku části elektro/MaR</t>
  </si>
  <si>
    <t>914844453</t>
  </si>
  <si>
    <t>prop.4</t>
  </si>
  <si>
    <t>Utěsnění prostupů proti zatékání vody - dodávka stavby</t>
  </si>
  <si>
    <t>kpl</t>
  </si>
  <si>
    <t>1461472967</t>
  </si>
  <si>
    <t>prop.6</t>
  </si>
  <si>
    <t>dodávka v rozloženém stavu, sestavení, montáž + zprovoznění</t>
  </si>
  <si>
    <t>1205014270</t>
  </si>
  <si>
    <t>prop.7</t>
  </si>
  <si>
    <t>ovládání - uzavírání přívodu/odvodu - zóna 1 a 2+ ovládání pohonu klapky (+ napojení na MaR zařízení poz.5), zvýšený průtok pomocí čidel COx</t>
  </si>
  <si>
    <t>1336164499</t>
  </si>
  <si>
    <t>prop.8</t>
  </si>
  <si>
    <t>d400, 20% tvarovek</t>
  </si>
  <si>
    <t>-107562033</t>
  </si>
  <si>
    <t>prop.9</t>
  </si>
  <si>
    <t>Montáž rozvodů a zařízení</t>
  </si>
  <si>
    <t>-362076169</t>
  </si>
  <si>
    <t>3. Zařízení</t>
  </si>
  <si>
    <t>Ostatní</t>
  </si>
  <si>
    <t>751-99xxx</t>
  </si>
  <si>
    <t>Zaregulování systému - VZT</t>
  </si>
  <si>
    <t>hod</t>
  </si>
  <si>
    <t>1018388977</t>
  </si>
  <si>
    <t>751-99xxx.1</t>
  </si>
  <si>
    <t>Propojení kabeláží - VZT a MaR - dle schémat dodaných se zařízeními - mimo řešení MaR</t>
  </si>
  <si>
    <t>-1058975130</t>
  </si>
  <si>
    <t>751-99xxx.2</t>
  </si>
  <si>
    <t>Zprovoznění (oživení) systému - mimo jednotky VZT</t>
  </si>
  <si>
    <t>539043503</t>
  </si>
  <si>
    <t>998-75 xxx.1</t>
  </si>
  <si>
    <t>Drobný materiál ostatní (štítky, cedule,……) - cca předpoklad 20 ks</t>
  </si>
  <si>
    <t>-607580833</t>
  </si>
  <si>
    <t>998-75-xx</t>
  </si>
  <si>
    <t>Přesun hmot do výše 9 metrů</t>
  </si>
  <si>
    <t>-1067780286</t>
  </si>
  <si>
    <t>998-75-xx.3</t>
  </si>
  <si>
    <t>Ostatní podružné náklady - režie, drobný spotř.materiál, doprava</t>
  </si>
  <si>
    <t>417406831</t>
  </si>
  <si>
    <t>1.4 - Vytápění</t>
  </si>
  <si>
    <t xml:space="preserve">    1 - Ostatní konstrukce, stavební přípomoce, bourání a demontáže</t>
  </si>
  <si>
    <t xml:space="preserve">    73 - Ostatní práce</t>
  </si>
  <si>
    <t xml:space="preserve">    713 - Izolace tepelné UT</t>
  </si>
  <si>
    <t xml:space="preserve">    732 - Kotelny, Strojovny</t>
  </si>
  <si>
    <t xml:space="preserve">    733 - Rozvod potrubí UT</t>
  </si>
  <si>
    <t xml:space="preserve">    734 - Armatury</t>
  </si>
  <si>
    <t xml:space="preserve">    735 - Otopná tělesa</t>
  </si>
  <si>
    <t xml:space="preserve">    783 - Nátěry</t>
  </si>
  <si>
    <t>Ostatní konstrukce, stavební přípomoce, bourání a demontáže</t>
  </si>
  <si>
    <t>732 19-9100</t>
  </si>
  <si>
    <t>Štítkování rozvodů a armatur</t>
  </si>
  <si>
    <t>KPL</t>
  </si>
  <si>
    <t>-2099397895</t>
  </si>
  <si>
    <t>732110812</t>
  </si>
  <si>
    <t>demontáž rozdělovače do DN 200</t>
  </si>
  <si>
    <t>-357233872</t>
  </si>
  <si>
    <t>732420812</t>
  </si>
  <si>
    <t>demontáž čerpadla oběhového do DN 40</t>
  </si>
  <si>
    <t>540037678</t>
  </si>
  <si>
    <t>733110808</t>
  </si>
  <si>
    <t>demontáž potrubí ocelového do DN 50 vč. drobných armatur</t>
  </si>
  <si>
    <t>1661395712</t>
  </si>
  <si>
    <t>310,00-93,00</t>
  </si>
  <si>
    <t>733110810</t>
  </si>
  <si>
    <t>demontáž potrubí ocelového do DN 80</t>
  </si>
  <si>
    <t>955412177</t>
  </si>
  <si>
    <t>84,00-25,20</t>
  </si>
  <si>
    <t>733890801</t>
  </si>
  <si>
    <t>Opravy objektů přesun hmot v -6m</t>
  </si>
  <si>
    <t>T</t>
  </si>
  <si>
    <t>-1355268781</t>
  </si>
  <si>
    <t>734100812</t>
  </si>
  <si>
    <t>demontáž armatur přírubových do DN 100</t>
  </si>
  <si>
    <t>-1261966589</t>
  </si>
  <si>
    <t>734200823</t>
  </si>
  <si>
    <t>demontáž armatur závitových 2 záv. do DN 6/4"</t>
  </si>
  <si>
    <t>1552315747</t>
  </si>
  <si>
    <t>734200824</t>
  </si>
  <si>
    <t>demontáž armatur závitových 2 záv. do DN 2"</t>
  </si>
  <si>
    <t>1913483537</t>
  </si>
  <si>
    <t>735110911</t>
  </si>
  <si>
    <t>přetěsnění OT litinových článkových</t>
  </si>
  <si>
    <t>985763373</t>
  </si>
  <si>
    <t>31-12</t>
  </si>
  <si>
    <t>735110912</t>
  </si>
  <si>
    <t>rozpojení OT litinových článkových</t>
  </si>
  <si>
    <t>-483354336</t>
  </si>
  <si>
    <t>735111810</t>
  </si>
  <si>
    <t>Demontáže otopných těles litinových</t>
  </si>
  <si>
    <t>-399696281</t>
  </si>
  <si>
    <t>201,50-60,45</t>
  </si>
  <si>
    <t>735211821</t>
  </si>
  <si>
    <t>Demontáže registru žebrového</t>
  </si>
  <si>
    <t>656542010</t>
  </si>
  <si>
    <t>735494811</t>
  </si>
  <si>
    <t>Vypouštění vody z OT</t>
  </si>
  <si>
    <t>-1802731333</t>
  </si>
  <si>
    <t>205,40-61,62</t>
  </si>
  <si>
    <t>PROP 01</t>
  </si>
  <si>
    <t>Protipožární těsnění průchodů rozvodů UT</t>
  </si>
  <si>
    <t>-813109838</t>
  </si>
  <si>
    <t>PROP 02</t>
  </si>
  <si>
    <t>Odvoz dem vytříděného materiálu</t>
  </si>
  <si>
    <t>-978946201</t>
  </si>
  <si>
    <t>PROP 04</t>
  </si>
  <si>
    <t>Napuštění a propláchnutí systému uprav. vodou</t>
  </si>
  <si>
    <t>-1571179341</t>
  </si>
  <si>
    <t>PROP 05</t>
  </si>
  <si>
    <t>Dilatační a topné zkoušky</t>
  </si>
  <si>
    <t>531214979</t>
  </si>
  <si>
    <t>Ostatní práce</t>
  </si>
  <si>
    <t>Pol2</t>
  </si>
  <si>
    <t>Stavební přípomocné práce</t>
  </si>
  <si>
    <t>-1453262743</t>
  </si>
  <si>
    <t>Izolace tepelné UT</t>
  </si>
  <si>
    <t>733 81-1231</t>
  </si>
  <si>
    <t>Iz.tep.potr.PP D15/13</t>
  </si>
  <si>
    <t>-371488952</t>
  </si>
  <si>
    <t>138,00-41,40</t>
  </si>
  <si>
    <t>733 81-1241</t>
  </si>
  <si>
    <t xml:space="preserve">Iz.tep.potr.PP  D18/19</t>
  </si>
  <si>
    <t>-1874005425</t>
  </si>
  <si>
    <t>171,00-51,30</t>
  </si>
  <si>
    <t>733 81-1241.1</t>
  </si>
  <si>
    <t>Iz.tep.potr.PP D22/25</t>
  </si>
  <si>
    <t>-1159387258</t>
  </si>
  <si>
    <t>52,00-15,60</t>
  </si>
  <si>
    <t>733 81-1252</t>
  </si>
  <si>
    <t>Iz.tep.potr.PP D28/30</t>
  </si>
  <si>
    <t>1945095951</t>
  </si>
  <si>
    <t>47,00-14,10</t>
  </si>
  <si>
    <t>733 81-1252.1</t>
  </si>
  <si>
    <t>Iz.tep.potr.PP D35/30</t>
  </si>
  <si>
    <t>-843648915</t>
  </si>
  <si>
    <t>27,00-8,10</t>
  </si>
  <si>
    <t>998 73-3102</t>
  </si>
  <si>
    <t>Izolace tepelné přesun hmot výš -6m</t>
  </si>
  <si>
    <t>568977142</t>
  </si>
  <si>
    <t>inf 01</t>
  </si>
  <si>
    <t>Iz.tep.potr.PP D54/40</t>
  </si>
  <si>
    <t>-1491495355</t>
  </si>
  <si>
    <t>732</t>
  </si>
  <si>
    <t>Kotelny, Strojovny</t>
  </si>
  <si>
    <t>732421412</t>
  </si>
  <si>
    <t xml:space="preserve">Čerpadlo teplovodní mokroběžné závitové oběhové DN 25 výtlak do 6,0 m průtok 2,8 m3/h pro vytápění </t>
  </si>
  <si>
    <t>KUS</t>
  </si>
  <si>
    <t>1811591186</t>
  </si>
  <si>
    <t>998 73-2101</t>
  </si>
  <si>
    <t>Strojovny přesun hmot výška -6m</t>
  </si>
  <si>
    <t>-703721432</t>
  </si>
  <si>
    <t>INF 01.1</t>
  </si>
  <si>
    <t>D rozšíření MaR kotlů směšovaných okruhů o dálkové ovládání VR 90 Technický vzor např.: Vaillant VR90</t>
  </si>
  <si>
    <t>157163329</t>
  </si>
  <si>
    <t>733</t>
  </si>
  <si>
    <t>Rozvod potrubí UT</t>
  </si>
  <si>
    <t>733 22-3208</t>
  </si>
  <si>
    <t xml:space="preserve">Potrubí CU 54x2  spoj TVP v kotelnách vč.tvarovek</t>
  </si>
  <si>
    <t>1629583032</t>
  </si>
  <si>
    <t>733 22-3301</t>
  </si>
  <si>
    <t xml:space="preserve">Potrubí CU 15x1  spoj lis vč.tvarovek</t>
  </si>
  <si>
    <t>787848133</t>
  </si>
  <si>
    <t>733 22-3302</t>
  </si>
  <si>
    <t xml:space="preserve">Potrubí CU 18x1  spoj lis vč.tvarovek</t>
  </si>
  <si>
    <t>-1349838334</t>
  </si>
  <si>
    <t>733 22-3303</t>
  </si>
  <si>
    <t xml:space="preserve">Potrubí CU 22x1  spoj lis vč.tvarovek</t>
  </si>
  <si>
    <t>-2051254018</t>
  </si>
  <si>
    <t>733 22-3304</t>
  </si>
  <si>
    <t xml:space="preserve">Potrubí CU 28x1,5  spoj lis vč.tvarovek</t>
  </si>
  <si>
    <t>-551167367</t>
  </si>
  <si>
    <t>733 22-3305</t>
  </si>
  <si>
    <t xml:space="preserve">Potrubí CU 35x1,5  spoj lis vč.tvarovek</t>
  </si>
  <si>
    <t>1209985605</t>
  </si>
  <si>
    <t>733 29-1102</t>
  </si>
  <si>
    <t>Tlak zkouška potrubí Cu do pr. 64</t>
  </si>
  <si>
    <t>-1813639659</t>
  </si>
  <si>
    <t>436,00-130,80</t>
  </si>
  <si>
    <t>998 73-3101</t>
  </si>
  <si>
    <t>Rozvod potrubí přesun hmot výš -6 m</t>
  </si>
  <si>
    <t>-1003501634</t>
  </si>
  <si>
    <t>734</t>
  </si>
  <si>
    <t>Armatury</t>
  </si>
  <si>
    <t>733 13-1104</t>
  </si>
  <si>
    <t>Kompenzátor pryž G 1</t>
  </si>
  <si>
    <t>1216305003</t>
  </si>
  <si>
    <t>733 13-1105</t>
  </si>
  <si>
    <t>Kompenzátor pryž G 5/4</t>
  </si>
  <si>
    <t>-976311395</t>
  </si>
  <si>
    <t>734 24-2414</t>
  </si>
  <si>
    <t>Ventily zpětné G 1</t>
  </si>
  <si>
    <t>1033437433</t>
  </si>
  <si>
    <t>734 24-2415</t>
  </si>
  <si>
    <t>Ventily zpětné G 5/4</t>
  </si>
  <si>
    <t>1610792305</t>
  </si>
  <si>
    <t>734 29-1123</t>
  </si>
  <si>
    <t>Kohouty plnicí a vypouštěcí G 1/2</t>
  </si>
  <si>
    <t>1897847229</t>
  </si>
  <si>
    <t>734 29-1244</t>
  </si>
  <si>
    <t>Filtry G 1</t>
  </si>
  <si>
    <t>-139285366</t>
  </si>
  <si>
    <t>734 29-1245</t>
  </si>
  <si>
    <t>Filtry G 5/4</t>
  </si>
  <si>
    <t>21542504</t>
  </si>
  <si>
    <t>734 29-2715</t>
  </si>
  <si>
    <t>Kohout uzavír.kul G-1</t>
  </si>
  <si>
    <t>1810548093</t>
  </si>
  <si>
    <t>734 29-2716</t>
  </si>
  <si>
    <t>Kohout uzavír.kul G-5/4</t>
  </si>
  <si>
    <t>410495845</t>
  </si>
  <si>
    <t>734 41-1113</t>
  </si>
  <si>
    <t>Teploměr bimetalový DTR</t>
  </si>
  <si>
    <t>-795440580</t>
  </si>
  <si>
    <t>734 42-1102</t>
  </si>
  <si>
    <t>Tlakoměr deformační č 03313 D 160 vč. Sm. a uzávěru</t>
  </si>
  <si>
    <t>1499786950</t>
  </si>
  <si>
    <t>734209115</t>
  </si>
  <si>
    <t>Montáž armatury závitové s dvěma závity G 1 připojení uzlu VZT</t>
  </si>
  <si>
    <t>-77074498</t>
  </si>
  <si>
    <t>734211127</t>
  </si>
  <si>
    <t>Automat odvzd ventil G-1/2</t>
  </si>
  <si>
    <t>-120127127</t>
  </si>
  <si>
    <t>734221682</t>
  </si>
  <si>
    <t>Hlavice termostatická</t>
  </si>
  <si>
    <t>888587831</t>
  </si>
  <si>
    <t>734222802</t>
  </si>
  <si>
    <t>Ventil závitový termostatický rohový G 1/2 PN 16 do 110°C s ruční hlavou chromovaný např. Heimeier V-exact II</t>
  </si>
  <si>
    <t>-1412680671</t>
  </si>
  <si>
    <t>734261403</t>
  </si>
  <si>
    <t>Radiátor 2 tr. roh. šroubení G 3/4 pro tělesa VK s vypouštěním</t>
  </si>
  <si>
    <t>-1219137064</t>
  </si>
  <si>
    <t>734261417</t>
  </si>
  <si>
    <t>Šroubení regulační radiátorové rohové G 1/2 s vypouštěním</t>
  </si>
  <si>
    <t>-990464607</t>
  </si>
  <si>
    <t>998 73-4101</t>
  </si>
  <si>
    <t>Armatury ÚT přesun hmot výška -6m</t>
  </si>
  <si>
    <t>-474525016</t>
  </si>
  <si>
    <t>inf 04</t>
  </si>
  <si>
    <t xml:space="preserve">Měřič tepla elektronický kompaktní s dálk. Odečtem vč. přísl. Čidel, BAT, připojovacího setu  Qp = 1,0 m3/h</t>
  </si>
  <si>
    <t>1061086220</t>
  </si>
  <si>
    <t>inf 05</t>
  </si>
  <si>
    <t>Měřič tepla elektronický kompaktní s dálk. Odečtem vč. přísl. Čidel, BAT, připojovacího setu Qp = 2,5 m3/h</t>
  </si>
  <si>
    <t>1132200046</t>
  </si>
  <si>
    <t>inf 06</t>
  </si>
  <si>
    <t>Hlavice ruční</t>
  </si>
  <si>
    <t>-95892970</t>
  </si>
  <si>
    <t>inf 07</t>
  </si>
  <si>
    <t>Jímky pro MaR dle MaR</t>
  </si>
  <si>
    <t>695917283</t>
  </si>
  <si>
    <t>735</t>
  </si>
  <si>
    <t>Otopná tělesa</t>
  </si>
  <si>
    <t>735119140</t>
  </si>
  <si>
    <t>Montáž otopného tělesa litinového článkového vč. závěsů, OV</t>
  </si>
  <si>
    <t>M2</t>
  </si>
  <si>
    <t>1651471352</t>
  </si>
  <si>
    <t>141,50-42,45</t>
  </si>
  <si>
    <t>735159340</t>
  </si>
  <si>
    <t>Montáž otopných těles panelových třířadých délky do 2820 mm</t>
  </si>
  <si>
    <t>-1256865266</t>
  </si>
  <si>
    <t>998 73-5101</t>
  </si>
  <si>
    <t>Otopná tělesa přesun hmot výška -6m</t>
  </si>
  <si>
    <t>40716480</t>
  </si>
  <si>
    <t>inf 01.3</t>
  </si>
  <si>
    <t>11VK-500/400 vč. závěsů, OV</t>
  </si>
  <si>
    <t>-2020870558</t>
  </si>
  <si>
    <t>inf 02.2</t>
  </si>
  <si>
    <t>33VKU-200/2300 vč. závěsů, OV</t>
  </si>
  <si>
    <t>-885553856</t>
  </si>
  <si>
    <t>783</t>
  </si>
  <si>
    <t>Nátěry</t>
  </si>
  <si>
    <t>783601347</t>
  </si>
  <si>
    <t>Odmaštění litinových otopných těles odmašťovačem rozpouštědlovým před provedením nátěru</t>
  </si>
  <si>
    <t>-2087043298</t>
  </si>
  <si>
    <t>143,00-42,90</t>
  </si>
  <si>
    <t>783614141</t>
  </si>
  <si>
    <t>Základní jednonásobný syntetický nátěr litinových otopných těles</t>
  </si>
  <si>
    <t>-1040197047</t>
  </si>
  <si>
    <t>783617147</t>
  </si>
  <si>
    <t>Krycí dvojnásobný syntetický nátěr litinových otopných těles</t>
  </si>
  <si>
    <t>49522729</t>
  </si>
  <si>
    <t>1.5 - Odběrná plynová zařízení</t>
  </si>
  <si>
    <t xml:space="preserve">    1 - Ostatní konstrukce a práce</t>
  </si>
  <si>
    <t xml:space="preserve">    2 - Vnitřní plynovod</t>
  </si>
  <si>
    <t xml:space="preserve">    3 - Ostatní práce</t>
  </si>
  <si>
    <t>Ostatní konstrukce a práce</t>
  </si>
  <si>
    <t>998723101</t>
  </si>
  <si>
    <t>Přesun hmot do 6 m</t>
  </si>
  <si>
    <t>-1954770130</t>
  </si>
  <si>
    <t>Provozní zkoušky, odvzdušnění</t>
  </si>
  <si>
    <t>1736455651</t>
  </si>
  <si>
    <t>Bourání, prostupy, drážky ve staveb. Konstr se začištěním</t>
  </si>
  <si>
    <t>304788029</t>
  </si>
  <si>
    <t>PROP 03</t>
  </si>
  <si>
    <t>-146077879</t>
  </si>
  <si>
    <t>Protipožární těsnění prostupů konstr do DN 40</t>
  </si>
  <si>
    <t>-1157061812</t>
  </si>
  <si>
    <t>Dvířka pro niku 300x300mm s odvětráním fasádní</t>
  </si>
  <si>
    <t>-787077164</t>
  </si>
  <si>
    <t>PROP 07</t>
  </si>
  <si>
    <t>Demontáže stáv. Plynového potrubí a zařízení</t>
  </si>
  <si>
    <t>-1529695455</t>
  </si>
  <si>
    <t>Vnitřní plynovod</t>
  </si>
  <si>
    <t>723 12-0206</t>
  </si>
  <si>
    <t>Potrubí ocel závit černé svař DN 40 vč. tvarovek</t>
  </si>
  <si>
    <t>-1972588601</t>
  </si>
  <si>
    <t>723 19-0902</t>
  </si>
  <si>
    <t>Tlaková zkouška plyn potrubí do DN 40</t>
  </si>
  <si>
    <t>-311503840</t>
  </si>
  <si>
    <t>734 23-1166</t>
  </si>
  <si>
    <t>Kohouty kulové G-6/4"</t>
  </si>
  <si>
    <t>1664096366</t>
  </si>
  <si>
    <t>998 72-3101</t>
  </si>
  <si>
    <t>Plynovod vnitřní přesun hmot v -do 6 m</t>
  </si>
  <si>
    <t>-1489971693</t>
  </si>
  <si>
    <t>Přechod ocel-plast. D 50x6/4" Pe100</t>
  </si>
  <si>
    <t>-798715650</t>
  </si>
  <si>
    <t>inf 02</t>
  </si>
  <si>
    <t xml:space="preserve">izolační návlek potrubí 6/4"  pod omítku</t>
  </si>
  <si>
    <t>-1989538831</t>
  </si>
  <si>
    <t>inf 03</t>
  </si>
  <si>
    <t>Nátěr potrubí DN 40 syntet 2x +zn</t>
  </si>
  <si>
    <t>2011703584</t>
  </si>
  <si>
    <t>Pol1</t>
  </si>
  <si>
    <t>-158756781</t>
  </si>
  <si>
    <t>2 - Způsobilé výdaje - vedlejší aktivity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</si>
  <si>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</si>
  <si>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</si>
  <si>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</si>
  <si>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VRN4 - Inženýrská činnost</t>
  </si>
  <si>
    <t>HZS</t>
  </si>
  <si>
    <t>Hodinové zúčtovací sazby</t>
  </si>
  <si>
    <t>HZS4212</t>
  </si>
  <si>
    <t>Hodinová zúčtovací sazba revizní technik specialista - veškeré profese TZB</t>
  </si>
  <si>
    <t>512</t>
  </si>
  <si>
    <t>2110516074</t>
  </si>
  <si>
    <t>VRN</t>
  </si>
  <si>
    <t>Vedlejší rozpočtové náklady</t>
  </si>
  <si>
    <t>VRN1</t>
  </si>
  <si>
    <t>Průzkumné, geodetické a projektové práce</t>
  </si>
  <si>
    <t>011503000</t>
  </si>
  <si>
    <t>Výtahová zkouška pro kotvení KZS</t>
  </si>
  <si>
    <t>Kč</t>
  </si>
  <si>
    <t>1024</t>
  </si>
  <si>
    <t>-285386928</t>
  </si>
  <si>
    <t>VRN4</t>
  </si>
  <si>
    <t>Inženýrská činnost</t>
  </si>
  <si>
    <t>042503000</t>
  </si>
  <si>
    <t>Plán BOZP na staveništi</t>
  </si>
  <si>
    <t>1837144869</t>
  </si>
  <si>
    <t>3 - Nezpůsobilé výdaje</t>
  </si>
  <si>
    <t>3.1 - Architektonicko stavební část</t>
  </si>
  <si>
    <t xml:space="preserve">    1 - Zemní práce</t>
  </si>
  <si>
    <t xml:space="preserve">    2 - Zakládání</t>
  </si>
  <si>
    <t xml:space="preserve">    5.1 - Skladba SK1 - podesta vstupních schodů a bezb.rampa (plocha 9,5m2)</t>
  </si>
  <si>
    <t xml:space="preserve">    5.2 - Skladba SK2 - chodník pochozí dlažba (plocha 105m2)</t>
  </si>
  <si>
    <t xml:space="preserve">    5.3 - Skladba SK3 - okapový chodníček, zpevněná plocha zahrad (plocha 77m2)</t>
  </si>
  <si>
    <t xml:space="preserve">    5.4 - Zatravněná plocha (plocha cca 55m2)</t>
  </si>
  <si>
    <t xml:space="preserve">    5.5 - Obrubníky</t>
  </si>
  <si>
    <t xml:space="preserve">    64 - Osazování výplní otvorů</t>
  </si>
  <si>
    <t xml:space="preserve">    95 - Různé dokončovací konstrukce a práce pozemních staveb</t>
  </si>
  <si>
    <t xml:space="preserve">    781 - Dokončovací práce - obklady</t>
  </si>
  <si>
    <t xml:space="preserve">    784 - Dokončovací práce - malby a tapety</t>
  </si>
  <si>
    <t>OST - Ostatní</t>
  </si>
  <si>
    <t>Zemní práce</t>
  </si>
  <si>
    <t>113106123</t>
  </si>
  <si>
    <t>Rozebrání dlažeb ze zámkových dlaždic komunikací pro pěší ručně</t>
  </si>
  <si>
    <t>-67098787</t>
  </si>
  <si>
    <t>10,0</t>
  </si>
  <si>
    <t>viz plocha z výkresu 1.NP</t>
  </si>
  <si>
    <t>113107112</t>
  </si>
  <si>
    <t>Odstranění podkladu z kameniva těženého tl 200 mm ručně</t>
  </si>
  <si>
    <t>238218129</t>
  </si>
  <si>
    <t>132251101</t>
  </si>
  <si>
    <t xml:space="preserve">Hloubení rýh nezapažených  š do 800 mm v hornině třídy těžitelnosti I, skupiny 3 objem do 20 m3 strojně</t>
  </si>
  <si>
    <t>1358895421</t>
  </si>
  <si>
    <t>"výkop pro základy pod vstupním schodištěm a bezbariérovou rampou" (2,65+4,45+2,65)*0,4*1,0</t>
  </si>
  <si>
    <t>"výkop pro okapový chodníček kolem objektu" (12,5+6,8+1,7+1,7+6,8+12,5)*0,9*0,3</t>
  </si>
  <si>
    <t>162751117</t>
  </si>
  <si>
    <t>Vodorovné přemístění do 10000 m výkopku/sypaniny z horniny třídy těžitelnosti I, skupiny 1 až 3 na skládku</t>
  </si>
  <si>
    <t>-161139536</t>
  </si>
  <si>
    <t>15,24</t>
  </si>
  <si>
    <t>167101101</t>
  </si>
  <si>
    <t>Nakládání výkopku z hornin tř. 1 až 4 do 100 m3 na stavbě</t>
  </si>
  <si>
    <t>-66247364</t>
  </si>
  <si>
    <t>171201231</t>
  </si>
  <si>
    <t>Poplatek za uložení zeminy a kamení na recyklační skládce (skládkovné) kód odpadu 17 05 04</t>
  </si>
  <si>
    <t>-1946322632</t>
  </si>
  <si>
    <t>15,24*1,70</t>
  </si>
  <si>
    <t>171251201</t>
  </si>
  <si>
    <t>Uložení sypaniny na skládky nebo meziskládky</t>
  </si>
  <si>
    <t>-1046771872</t>
  </si>
  <si>
    <t>Zakládání</t>
  </si>
  <si>
    <t>271572211</t>
  </si>
  <si>
    <t>Podsyp pod základové konstrukce se zhutněním z netříděného štěrkopísku</t>
  </si>
  <si>
    <t>69956781</t>
  </si>
  <si>
    <t>pod desky v 1.PP</t>
  </si>
  <si>
    <t>(2,65*1,5+3,48*1,83+1,0*2,42)*0,15</t>
  </si>
  <si>
    <t>pod schodišťové desky</t>
  </si>
  <si>
    <t>273321411</t>
  </si>
  <si>
    <t>Základové desky ze ŽB bez zvýšených nároků na prostředí tř. C 20/25</t>
  </si>
  <si>
    <t>739781462</t>
  </si>
  <si>
    <t>(10,28+19,09)*0,08</t>
  </si>
  <si>
    <t>273362021</t>
  </si>
  <si>
    <t>Výztuž základových desek svařovanými sítěmi Kari</t>
  </si>
  <si>
    <t>659893135</t>
  </si>
  <si>
    <t>(10,28+19,09)*10/1000</t>
  </si>
  <si>
    <t>10kg/m2</t>
  </si>
  <si>
    <t>274313611</t>
  </si>
  <si>
    <t>Základové pásy z betonu tř. C 16/20</t>
  </si>
  <si>
    <t>-1518483996</t>
  </si>
  <si>
    <t>(2,65+4,45+2,65)*0,4*0,4</t>
  </si>
  <si>
    <t>základy pod schodištěm/rampou</t>
  </si>
  <si>
    <t>1,56*0,15</t>
  </si>
  <si>
    <t>15% rezerva na prolití</t>
  </si>
  <si>
    <t>279113131</t>
  </si>
  <si>
    <t>Základová zeď tl 150 mm z tvárnic ztraceného bednění včetně výplně z betonu tř. C 16/20</t>
  </si>
  <si>
    <t>224503915</t>
  </si>
  <si>
    <t>(2,65+4,45+2,65)*0,25</t>
  </si>
  <si>
    <t>279113134</t>
  </si>
  <si>
    <t>Základová zeď tl do 300 mm z tvárnic ztraceného bednění včetně výplně z betonu tř. C 16/20</t>
  </si>
  <si>
    <t>602956096</t>
  </si>
  <si>
    <t>(2,65+4,45+2,65)*0,5</t>
  </si>
  <si>
    <t>279361821</t>
  </si>
  <si>
    <t>Výztuž základových zdí nosných betonářskou ocelí 10 505</t>
  </si>
  <si>
    <t>-2077917580</t>
  </si>
  <si>
    <t>(2,438+4,875)*10</t>
  </si>
  <si>
    <t>73,13*0,001 'Přepočtené koeficientem množství</t>
  </si>
  <si>
    <t>313291116</t>
  </si>
  <si>
    <t>Zdivo režné obkladové lícované z cihel C30 na maltu MC 10</t>
  </si>
  <si>
    <t>1704839883</t>
  </si>
  <si>
    <t>(5,12+2,65+0,62)*0,47</t>
  </si>
  <si>
    <t>zídka z betonových lícových cihel</t>
  </si>
  <si>
    <t>430321515</t>
  </si>
  <si>
    <t>Schodišťová konstrukce a rampa ze ŽB tř. C 20/25</t>
  </si>
  <si>
    <t>151687543</t>
  </si>
  <si>
    <t>podesta, schodnice, rampa</t>
  </si>
  <si>
    <t>(0,13*0,32)/2*(2,42*3)</t>
  </si>
  <si>
    <t>stupně</t>
  </si>
  <si>
    <t>2,066*0,15</t>
  </si>
  <si>
    <t>430361821</t>
  </si>
  <si>
    <t>Výztuž schodišťové konstrukce a rampy betonářskou ocelí 10 505</t>
  </si>
  <si>
    <t>-447474783</t>
  </si>
  <si>
    <t>2,376*0,15</t>
  </si>
  <si>
    <t>150kg/m3</t>
  </si>
  <si>
    <t>43412141R</t>
  </si>
  <si>
    <t>Osazení schodišťového stupně celoplošně tryskaný délky 2000mm, hloubka 300mm vč. spojovacího materiálu</t>
  </si>
  <si>
    <t>973603080</t>
  </si>
  <si>
    <t>7*2</t>
  </si>
  <si>
    <t>5937375R</t>
  </si>
  <si>
    <t>schodišťový stupeň celoplošně tryskaný délky 2000mm, hloubky 300mm</t>
  </si>
  <si>
    <t>-1412431694</t>
  </si>
  <si>
    <t>43412141R1</t>
  </si>
  <si>
    <t>Osazení schodnice</t>
  </si>
  <si>
    <t>soubory</t>
  </si>
  <si>
    <t>1110011256</t>
  </si>
  <si>
    <t>5937375R1</t>
  </si>
  <si>
    <t>dodávka schodnice</t>
  </si>
  <si>
    <t>1534333318</t>
  </si>
  <si>
    <t>43412141R2</t>
  </si>
  <si>
    <t>Montáž podesty celoplošně tryskaná délka 2000mm, hloubka 1300mm</t>
  </si>
  <si>
    <t>-1984035337</t>
  </si>
  <si>
    <t>5937375R2</t>
  </si>
  <si>
    <t>dodávka poedesty celoplošně tryskaná délka 2000mm, hloubka 1300mm</t>
  </si>
  <si>
    <t>742094683</t>
  </si>
  <si>
    <t>5.1</t>
  </si>
  <si>
    <t>Skladba SK1 - podesta vstupních schodů a bezb.rampa (plocha 9,5m2)</t>
  </si>
  <si>
    <t>564710011</t>
  </si>
  <si>
    <t>Podklad z kameniva hrubého drceného vel. 8-16 mm tl 50 mm</t>
  </si>
  <si>
    <t>1762983075</t>
  </si>
  <si>
    <t>564801111</t>
  </si>
  <si>
    <t>Podklad ze štěrkodrtě ŠD tl 30 mm frakce 4-8mm</t>
  </si>
  <si>
    <t>14557807</t>
  </si>
  <si>
    <t>564861111</t>
  </si>
  <si>
    <t>Podklad ze štěrkodrtě ŠD tl 200 mm frakce 0-63mm</t>
  </si>
  <si>
    <t>-557709162</t>
  </si>
  <si>
    <t>596811120</t>
  </si>
  <si>
    <t>Kladení betonové dlažby komunikací pro pěší do lože z kameniva vel do 0,09 m2 plochy do 50 m2</t>
  </si>
  <si>
    <t>2120316492</t>
  </si>
  <si>
    <t>CIH1TC11</t>
  </si>
  <si>
    <t>CIHLA/6,5CM TRADIČNÍ CIHLOVÁ</t>
  </si>
  <si>
    <t>1150514509</t>
  </si>
  <si>
    <t>9,5*21,8 "Přepočtené koeficientem množství</t>
  </si>
  <si>
    <t>5.2</t>
  </si>
  <si>
    <t>Skladba SK2 - chodník pochozí dlažba (plocha 105m2)</t>
  </si>
  <si>
    <t>822579909</t>
  </si>
  <si>
    <t>1046227840</t>
  </si>
  <si>
    <t>1892136415</t>
  </si>
  <si>
    <t>591211111</t>
  </si>
  <si>
    <t>Kladení dlažby z kostek drobných z kamene do lože z kameniva těženého tl 50 mm</t>
  </si>
  <si>
    <t>-1716921888</t>
  </si>
  <si>
    <t>58381005</t>
  </si>
  <si>
    <t>kostka dlažební mozaika žula 4/6 šedá</t>
  </si>
  <si>
    <t>1315615713</t>
  </si>
  <si>
    <t>105*1,08 "Přepočtené koeficientem množství</t>
  </si>
  <si>
    <t>5.3</t>
  </si>
  <si>
    <t>Skladba SK3 - okapový chodníček, zpevněná plocha zahrad (plocha 77m2)</t>
  </si>
  <si>
    <t>-814408783</t>
  </si>
  <si>
    <t>1374793387</t>
  </si>
  <si>
    <t>564831111</t>
  </si>
  <si>
    <t>Podklad ze štěrkodrtě ŠD tl 100 mm</t>
  </si>
  <si>
    <t>-1270574838</t>
  </si>
  <si>
    <t>596811221</t>
  </si>
  <si>
    <t>Kladení betonové dlažby komunikací pro pěší do lože z kameniva vel do 0,25 m2 plochy do 100 m2</t>
  </si>
  <si>
    <t>1551504215</t>
  </si>
  <si>
    <t>CHD44C01</t>
  </si>
  <si>
    <t xml:space="preserve">CHODNÍKOVÁ  STANDARD  PŘÍR0DNÍ/5CM, 40x40CM</t>
  </si>
  <si>
    <t>-861073304</t>
  </si>
  <si>
    <t>77*1,05 "Přepočtené koeficientem množství</t>
  </si>
  <si>
    <t>5.4</t>
  </si>
  <si>
    <t>Zatravněná plocha (plocha cca 55m2)</t>
  </si>
  <si>
    <t>181111111</t>
  </si>
  <si>
    <t>Plošná úprava terénu do 500 m2 zemina tř 1 až 4 nerovnosti do 100 mm v rovinně a svahu do 1:5</t>
  </si>
  <si>
    <t>-1211102124</t>
  </si>
  <si>
    <t>181351003</t>
  </si>
  <si>
    <t>Rozprostření ornice tl vrstvy do 200 mm pl do 100 m2 v rovině nebo ve svahu do 1:5 strojně</t>
  </si>
  <si>
    <t>1433424678</t>
  </si>
  <si>
    <t>181411131</t>
  </si>
  <si>
    <t>Založení parkového trávníku výsevem plochy do 1000 m2 v rovině a ve svahu do 1:5</t>
  </si>
  <si>
    <t>-1913093645</t>
  </si>
  <si>
    <t>00572410</t>
  </si>
  <si>
    <t>osivo směs travní parková</t>
  </si>
  <si>
    <t>-93898712</t>
  </si>
  <si>
    <t>55*0,035 "Přepočtené koeficientem množství</t>
  </si>
  <si>
    <t>5.5</t>
  </si>
  <si>
    <t>Obrubníky</t>
  </si>
  <si>
    <t>916231213</t>
  </si>
  <si>
    <t>ozn.OB2 Osazení chodníkového obrubníku betonového stojatého s boční opěrou do lože z betonu prostého</t>
  </si>
  <si>
    <t>-1237327425</t>
  </si>
  <si>
    <t>(1,85+17+1,85)</t>
  </si>
  <si>
    <t>59217037</t>
  </si>
  <si>
    <t>obrubník betonový parkový přírodní 500x50x200mm</t>
  </si>
  <si>
    <t>-64392300</t>
  </si>
  <si>
    <t>91637121R</t>
  </si>
  <si>
    <t>ozn.OB1 Osazení skrytého zahradního obrubníku FeZn výšky 140mm zarytím včetně začištění</t>
  </si>
  <si>
    <t>36293822</t>
  </si>
  <si>
    <t>(5,6+13,3+8+1,7+7,8+1,5+2,85)</t>
  </si>
  <si>
    <t>(7,15+13,3)+(7,5+13,9+15,9)</t>
  </si>
  <si>
    <t>(7,1+2,5+2,2+1,4)+(3,5+14,9+2,5)+(1,5+8,7+1,3+1,5)+(0,5+0,5+2,1+2,75+14,1+8,6+1,5+6,9+1,6+3,5)</t>
  </si>
  <si>
    <t>1351111R</t>
  </si>
  <si>
    <t>Ocel plochá 140x6mm</t>
  </si>
  <si>
    <t>293274942</t>
  </si>
  <si>
    <t>187,65*1,04 "Přepočtené koeficientem množství</t>
  </si>
  <si>
    <t>Osazování výplní otvorů</t>
  </si>
  <si>
    <t>642942221</t>
  </si>
  <si>
    <t>Osazování zárubní nebo rámů dveřních kovových do 4 m2 na MC</t>
  </si>
  <si>
    <t>-599384011</t>
  </si>
  <si>
    <t>vnitřní dvoukřídlé dveře s nadsvětlíkem v 1.NP</t>
  </si>
  <si>
    <t>55331426R</t>
  </si>
  <si>
    <t>zárubeň ocelová pro běžné zdění a porobeton dvoukřídlá s nadsvětlíkem proskleným 850mm</t>
  </si>
  <si>
    <t>-1469182216</t>
  </si>
  <si>
    <t>Různé dokončovací konstrukce a práce pozemních staveb</t>
  </si>
  <si>
    <t>952901111</t>
  </si>
  <si>
    <t>Vyčištění budov bytové a občanské výstavby při výšce podlaží do 4 m</t>
  </si>
  <si>
    <t>1947882975</t>
  </si>
  <si>
    <t>"viz výkres č.D.1.1-06 Půdorys 1PP návrh"</t>
  </si>
  <si>
    <t>"č.m.001"11,4</t>
  </si>
  <si>
    <t>"č.m.002"10,28</t>
  </si>
  <si>
    <t>"č.m.003"19,1</t>
  </si>
  <si>
    <t>"č.m.004"2,8</t>
  </si>
  <si>
    <t>"č.m.005"5,3</t>
  </si>
  <si>
    <t>"č.m.006a"3</t>
  </si>
  <si>
    <t>"č.m.006b"2,8</t>
  </si>
  <si>
    <t>"č.m.006c"3</t>
  </si>
  <si>
    <t>"č.m.006d"2,6</t>
  </si>
  <si>
    <t>"č.m.007"5,6</t>
  </si>
  <si>
    <t>"č.m.008"32,59</t>
  </si>
  <si>
    <t>"č.m.009"13,17</t>
  </si>
  <si>
    <t>"viz výkres č.D.1.1-07 Půdorys 1NP návrh"</t>
  </si>
  <si>
    <t>"č.m.1.01"62,07</t>
  </si>
  <si>
    <t>"č.m.1.02"68,65</t>
  </si>
  <si>
    <t>"č.m.1.03"4,94</t>
  </si>
  <si>
    <t>"č.m.1.04"8,77</t>
  </si>
  <si>
    <t>"č.m.1.05"18,09</t>
  </si>
  <si>
    <t>"č.m.1.06"2,45</t>
  </si>
  <si>
    <t>"č.m.1.07"5,73</t>
  </si>
  <si>
    <t>"č.m.1.08"8,86</t>
  </si>
  <si>
    <t>"č.m.1.09"25,36</t>
  </si>
  <si>
    <t>"č.m.1.10"3,76</t>
  </si>
  <si>
    <t>"č.m.1.11"6,8</t>
  </si>
  <si>
    <t>"č.m.1.12"69,44</t>
  </si>
  <si>
    <t>"č.m.1.13"62,04</t>
  </si>
  <si>
    <t>"č.m.1.14"18,45</t>
  </si>
  <si>
    <t>"č.m.1.15"8,77</t>
  </si>
  <si>
    <t>"č.m.1.16"4,94</t>
  </si>
  <si>
    <t>766441811</t>
  </si>
  <si>
    <t>Demontáž parapetních desek dřevěných nebo plastových šířky do 30 cm délky do 1,0 m</t>
  </si>
  <si>
    <t>1634494314</t>
  </si>
  <si>
    <t>3+1</t>
  </si>
  <si>
    <t>1+1</t>
  </si>
  <si>
    <t>6+7</t>
  </si>
  <si>
    <t>766441821</t>
  </si>
  <si>
    <t>Demontáž parapetních desek dřevěných nebo plastových šířky do 30 cm délky přes 1,0 m</t>
  </si>
  <si>
    <t>1054688019</t>
  </si>
  <si>
    <t>6+2+4</t>
  </si>
  <si>
    <t>3+3</t>
  </si>
  <si>
    <t>76666000R1</t>
  </si>
  <si>
    <t xml:space="preserve">ozn.1 Kompletní Dodávka a montáž dvoukřídlá dveře 1500x2600mm, falcované, otevíravé s nadsvětlíkem vč. zárubně, kování,  (viz výpis vnitřních dveří)</t>
  </si>
  <si>
    <t>-1317082181</t>
  </si>
  <si>
    <t>76666000R2</t>
  </si>
  <si>
    <t xml:space="preserve">ozn.2 Kompletní Dodávka a montáž dvoukřídlá dveře 1500x2900mm, falcované, otevíravé s nadsvětlíkem vč. zárubně, kování,  (viz výpis vnitřních dveří)</t>
  </si>
  <si>
    <t>1125903215</t>
  </si>
  <si>
    <t>76666000R3</t>
  </si>
  <si>
    <t xml:space="preserve">ozn.3 Kompletní Dodávka a montáž dveře 800x1970mm, falcované, otevíravé  vč. zárubně, kování,  (viz výpis vnitřních dveří)</t>
  </si>
  <si>
    <t>2005149885</t>
  </si>
  <si>
    <t>2-1</t>
  </si>
  <si>
    <t>76666000R4</t>
  </si>
  <si>
    <t xml:space="preserve">ozn.4 Kompletní Dodávka a montáž  dveře akustické 800x1970mm, falcované, otevíravé  vč. zárubně, kování,  (viz výpis vnitřních dveří)</t>
  </si>
  <si>
    <t>-1696622612</t>
  </si>
  <si>
    <t>3-2</t>
  </si>
  <si>
    <t>766694112</t>
  </si>
  <si>
    <t>Montáž parapetních desek dřevěných nebo plastových šířky do 30 cm délky do 1,6 m</t>
  </si>
  <si>
    <t>1241871623</t>
  </si>
  <si>
    <t>1+13+6+5</t>
  </si>
  <si>
    <t>766694113</t>
  </si>
  <si>
    <t>Montáž parapetních desek dřevěných nebo plastových šířky do 30 cm délky do 2,6 m</t>
  </si>
  <si>
    <t>-768291421</t>
  </si>
  <si>
    <t>60794103</t>
  </si>
  <si>
    <t>deska parapetní dřevotřísková vnitřní 300x1000mm</t>
  </si>
  <si>
    <t>-534778453</t>
  </si>
  <si>
    <t>2,4*12</t>
  </si>
  <si>
    <t>2,4*6</t>
  </si>
  <si>
    <t>1,6*1</t>
  </si>
  <si>
    <t>1,0*13</t>
  </si>
  <si>
    <t>1,0*6</t>
  </si>
  <si>
    <t>1,0*5</t>
  </si>
  <si>
    <t>781</t>
  </si>
  <si>
    <t>Dokončovací práce - obklady</t>
  </si>
  <si>
    <t>781121011</t>
  </si>
  <si>
    <t>Nátěr penetrační na stěnu</t>
  </si>
  <si>
    <t>1147917298</t>
  </si>
  <si>
    <t>(1,0+0,6)*1,2</t>
  </si>
  <si>
    <t>m.č. 0.03-4, m.č. 0.06-9</t>
  </si>
  <si>
    <t>2*(1,7+2,98)*2,1</t>
  </si>
  <si>
    <t>2*(2,95+2,98)*2,1</t>
  </si>
  <si>
    <t>m.č. 1.03-04, m.č. 1.15-16</t>
  </si>
  <si>
    <t>781131112</t>
  </si>
  <si>
    <t>Izolace pod obklad nátěrem nebo stěrkou ve dvou vrstvách</t>
  </si>
  <si>
    <t>-1533986155</t>
  </si>
  <si>
    <t>91,044</t>
  </si>
  <si>
    <t>781474114</t>
  </si>
  <si>
    <t>Montáž obkladů vnitřních keramických hladkých do 22 ks/m2 lepených flexibilním lepidlem</t>
  </si>
  <si>
    <t>900244835</t>
  </si>
  <si>
    <t>59761039</t>
  </si>
  <si>
    <t>obklad keramický hladký do 22ks/m2</t>
  </si>
  <si>
    <t>1958138708</t>
  </si>
  <si>
    <t>91,044*1,15 "Přepočtené koeficientem množství</t>
  </si>
  <si>
    <t>781494111</t>
  </si>
  <si>
    <t>Plastové profily rohové lepené flexibilním lepidlem</t>
  </si>
  <si>
    <t>-1795000682</t>
  </si>
  <si>
    <t>781494511</t>
  </si>
  <si>
    <t>Plastové profily ukončovací lepené flexibilním lepidlem</t>
  </si>
  <si>
    <t>-432172094</t>
  </si>
  <si>
    <t>781495142</t>
  </si>
  <si>
    <t>Průnik obkladem kruhový do DN 90</t>
  </si>
  <si>
    <t>1877996905</t>
  </si>
  <si>
    <t>998781202</t>
  </si>
  <si>
    <t>Přesun hmot procentní pro obklady keramické v objektech v do 12 m</t>
  </si>
  <si>
    <t>700160410</t>
  </si>
  <si>
    <t>784</t>
  </si>
  <si>
    <t>Dokončovací práce - malby a tapety</t>
  </si>
  <si>
    <t>784181101</t>
  </si>
  <si>
    <t>Základní akrylátová jednonásobná penetrace podkladu v místnostech výšky do 3,80m</t>
  </si>
  <si>
    <t>766254877</t>
  </si>
  <si>
    <t>10,28+19,10</t>
  </si>
  <si>
    <t>stropy</t>
  </si>
  <si>
    <t>600,00</t>
  </si>
  <si>
    <t>784211111</t>
  </si>
  <si>
    <t>Dvojnásobné bílé malby ze směsí za mokra velmi dobře otěruvzdorných v místnostech výšky do 3,80 m</t>
  </si>
  <si>
    <t>-1392502059</t>
  </si>
  <si>
    <t>OST</t>
  </si>
  <si>
    <t>44932114</t>
  </si>
  <si>
    <t>přístroj hasicí ruční práškový PG 6 LE</t>
  </si>
  <si>
    <t>262144</t>
  </si>
  <si>
    <t>-1285922472</t>
  </si>
  <si>
    <t>3.2 - Elektroinstalace - silnoproud</t>
  </si>
  <si>
    <t>M - Elektroinstalace</t>
  </si>
  <si>
    <t xml:space="preserve">    D1 - </t>
  </si>
  <si>
    <t xml:space="preserve">    D2 - Svítidlo včetně zdrojů</t>
  </si>
  <si>
    <t xml:space="preserve">    D3 - Spínač kompletní</t>
  </si>
  <si>
    <t xml:space="preserve">    D4 - Zásuvka  kompletní</t>
  </si>
  <si>
    <t>Elektroinstalace</t>
  </si>
  <si>
    <t>D1</t>
  </si>
  <si>
    <t xml:space="preserve">Montáž rozváděčů  ocelplechových, plastových</t>
  </si>
  <si>
    <t>-124906697</t>
  </si>
  <si>
    <t>Rozváděč ER</t>
  </si>
  <si>
    <t>889235312</t>
  </si>
  <si>
    <t>Přesunutí stávající rozpojovací skříně na novou fasádu</t>
  </si>
  <si>
    <t>405061720</t>
  </si>
  <si>
    <t>Pojistka nožová 160A</t>
  </si>
  <si>
    <t>-203217569</t>
  </si>
  <si>
    <t>Kabel CYKY 3Cx2,5</t>
  </si>
  <si>
    <t>905720349</t>
  </si>
  <si>
    <t>468,00-421,20</t>
  </si>
  <si>
    <t>Kabel CYKY 5Cx1,5</t>
  </si>
  <si>
    <t>2098103858</t>
  </si>
  <si>
    <t>62,00-55,80</t>
  </si>
  <si>
    <t>Připojení VZT jednotky</t>
  </si>
  <si>
    <t>-709262919</t>
  </si>
  <si>
    <t>Kabel CHKE – V 2x1,5</t>
  </si>
  <si>
    <t>315645043</t>
  </si>
  <si>
    <t>Kabel SYKFY 2x2x0,5</t>
  </si>
  <si>
    <t>2104371572</t>
  </si>
  <si>
    <t>Pásek FeZn 30x4 mm</t>
  </si>
  <si>
    <t>1545429113</t>
  </si>
  <si>
    <t>Prořez 5%</t>
  </si>
  <si>
    <t>1019787054</t>
  </si>
  <si>
    <t>Podružný materiál 5 %</t>
  </si>
  <si>
    <t>212916751</t>
  </si>
  <si>
    <t>PPV 6%</t>
  </si>
  <si>
    <t>-1085122656</t>
  </si>
  <si>
    <t>M-61</t>
  </si>
  <si>
    <t>Vodič FeZn prům. 10 mm</t>
  </si>
  <si>
    <t>-115173200</t>
  </si>
  <si>
    <t>M-62</t>
  </si>
  <si>
    <t>Vodič AlMgSi prům. 8 mm</t>
  </si>
  <si>
    <t>1731953552</t>
  </si>
  <si>
    <t>M-63</t>
  </si>
  <si>
    <t>Svorka SZ</t>
  </si>
  <si>
    <t>817329621</t>
  </si>
  <si>
    <t>M-64</t>
  </si>
  <si>
    <t>Svorka SS</t>
  </si>
  <si>
    <t>-629847647</t>
  </si>
  <si>
    <t>M-65</t>
  </si>
  <si>
    <t>Svorka SO</t>
  </si>
  <si>
    <t>-569316304</t>
  </si>
  <si>
    <t>M-66</t>
  </si>
  <si>
    <t>Svorka SK</t>
  </si>
  <si>
    <t>980700952</t>
  </si>
  <si>
    <t>M-67</t>
  </si>
  <si>
    <t>Svorka SP 1</t>
  </si>
  <si>
    <t>930674340</t>
  </si>
  <si>
    <t>M-68</t>
  </si>
  <si>
    <t>Svorka SR O2</t>
  </si>
  <si>
    <t>1080087216</t>
  </si>
  <si>
    <t>M-69</t>
  </si>
  <si>
    <t>Svorka SR O3</t>
  </si>
  <si>
    <t>-1069946853</t>
  </si>
  <si>
    <t>M-70</t>
  </si>
  <si>
    <t>Svorka SJ O1</t>
  </si>
  <si>
    <t>2086180580</t>
  </si>
  <si>
    <t>M-71</t>
  </si>
  <si>
    <t>Podpěra PV 03</t>
  </si>
  <si>
    <t>-1304457801</t>
  </si>
  <si>
    <t>M-72</t>
  </si>
  <si>
    <t>Podpěra PV 21</t>
  </si>
  <si>
    <t>-1442753023</t>
  </si>
  <si>
    <t>M-73</t>
  </si>
  <si>
    <t>Jímací tyč délka 1 m vč držáku na střechu</t>
  </si>
  <si>
    <t>102762122</t>
  </si>
  <si>
    <t>M-74</t>
  </si>
  <si>
    <t>Jímací tyč délka 1,5 m vč držáku na střechu</t>
  </si>
  <si>
    <t>-492462196</t>
  </si>
  <si>
    <t>M-75</t>
  </si>
  <si>
    <t>Ochranný úhelník OU</t>
  </si>
  <si>
    <t>-1004971677</t>
  </si>
  <si>
    <t>M-76</t>
  </si>
  <si>
    <t xml:space="preserve">Držák  úhelníku DUZ</t>
  </si>
  <si>
    <t>-2102006946</t>
  </si>
  <si>
    <t>M-77</t>
  </si>
  <si>
    <t>Popisný štítek</t>
  </si>
  <si>
    <t>-901334324</t>
  </si>
  <si>
    <t>M-83</t>
  </si>
  <si>
    <t>Měření zemního odporu soustavy</t>
  </si>
  <si>
    <t>139777613</t>
  </si>
  <si>
    <t>D2</t>
  </si>
  <si>
    <t>Svítidlo včetně zdrojů</t>
  </si>
  <si>
    <t>Žárovkové svítidlo přisazené, interiérové, mléčné sklo, montura polykarbonát, (2 x LED 15W),IP44</t>
  </si>
  <si>
    <t>1804513649</t>
  </si>
  <si>
    <t>10-6</t>
  </si>
  <si>
    <t>LED svítidlo přisazené, 1xLED 30W, vestavný pohybový spínač, 3000K, mléčný kryt, IP54</t>
  </si>
  <si>
    <t>-1683865590</t>
  </si>
  <si>
    <t>LED pásek 12V DC, 3,8 m, 7,2W/m, 4000 K, 550 lm/m</t>
  </si>
  <si>
    <t>651533411</t>
  </si>
  <si>
    <t>Zdroj pro LED pásek 230V/12V DC, 40W</t>
  </si>
  <si>
    <t>-1597720023</t>
  </si>
  <si>
    <t>Nouzové svítidlo přisazené s vestavěným akumulátorem 1xW LED, 1 hod, IP 44</t>
  </si>
  <si>
    <t>1462503070</t>
  </si>
  <si>
    <t>11-3</t>
  </si>
  <si>
    <t>Sada piktogramů</t>
  </si>
  <si>
    <t>-1699275941</t>
  </si>
  <si>
    <t>LED svítidlo přisazené, 1xLED 34W, 3960 lm, Ra80, 3000K, opálový kryt, IP40</t>
  </si>
  <si>
    <t>51726387</t>
  </si>
  <si>
    <t>17-9</t>
  </si>
  <si>
    <t>D3</t>
  </si>
  <si>
    <t>Spínač kompletní</t>
  </si>
  <si>
    <t>Řazení 05</t>
  </si>
  <si>
    <t>1452418158</t>
  </si>
  <si>
    <t>4-3</t>
  </si>
  <si>
    <t>Řazení 06</t>
  </si>
  <si>
    <t>1717774454</t>
  </si>
  <si>
    <t>Řazení 1/0</t>
  </si>
  <si>
    <t>-1509172620</t>
  </si>
  <si>
    <t>D4</t>
  </si>
  <si>
    <t xml:space="preserve">Zásuvka  kompletní</t>
  </si>
  <si>
    <t>Dvojzásuvka zapuštěná s natočenými horními zdířkami</t>
  </si>
  <si>
    <t>1917693803</t>
  </si>
  <si>
    <t>22-16</t>
  </si>
  <si>
    <t>3.3 - Vedlejší a ostatní náklady</t>
  </si>
  <si>
    <t xml:space="preserve">    VRN3 - Zařízení staveniště</t>
  </si>
  <si>
    <t xml:space="preserve">    VRN9 - Ostatní náklady</t>
  </si>
  <si>
    <t>012203000</t>
  </si>
  <si>
    <t>Geodetické práce při provádění stavby</t>
  </si>
  <si>
    <t>1346327682</t>
  </si>
  <si>
    <t>012203000.1</t>
  </si>
  <si>
    <t>Geometrický plán</t>
  </si>
  <si>
    <t>1128404581</t>
  </si>
  <si>
    <t>013254000</t>
  </si>
  <si>
    <t>Vypracování dokumentace skutečného provedení Obsahuje vypracování dokumentace skutečného provedení stavby autorizovanou osobou v 3 tištěných paré + 1x na digitálním nosiči - VE FORMÁTECH PDF a V OTEVŘENÉM FORMÁTU dwg A doc, dále soupis a zdůvodnění změn o</t>
  </si>
  <si>
    <t>-2141901041</t>
  </si>
  <si>
    <t>VRN3</t>
  </si>
  <si>
    <t>Zařízení staveniště</t>
  </si>
  <si>
    <t>030001000</t>
  </si>
  <si>
    <t xml:space="preserve">Zařízení staveniště  Veškeré náklady související se zařízením staveniště, zejména: náklady s umístěním, dopravou, provozem a likvidací skladů a buňkoviště, náklady s projednáním připojení, připojením a odpojením stavby na veř.rozvod elektrické energie a v</t>
  </si>
  <si>
    <t>-831821963</t>
  </si>
  <si>
    <t>04310300</t>
  </si>
  <si>
    <t>Zaregulování a přednání díla - protokol o zaregulování - návody k instalovaným zařízením (Elektro, ÚT, VZT)</t>
  </si>
  <si>
    <t>1534276214</t>
  </si>
  <si>
    <t>04310301</t>
  </si>
  <si>
    <t>Zaškolení obsluhy k instalovaným zařízením (Elektro, ÚT, VZT)</t>
  </si>
  <si>
    <t>611876879</t>
  </si>
  <si>
    <t>VRN9</t>
  </si>
  <si>
    <t>Ostatní náklady</t>
  </si>
  <si>
    <t>K019</t>
  </si>
  <si>
    <t>Příplatek za ztížené procovní podmínky- realizace za provozu školy (nutno dbát na bezpečný průchod do objektu atd.)</t>
  </si>
  <si>
    <t>2010503247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</si>
</sst>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2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37" fillId="2" borderId="19" xfId="0" applyFont="1" applyFill="1" applyBorder="1" applyAlignment="1" applyProtection="1">
      <alignment horizontal="left" vertical="center"/>
      <protection locked="0"/>
    </xf>
    <xf numFmtId="0" fontId="37" fillId="0" borderId="2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8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14</v>
      </c>
      <c r="BS5" s="18" t="s">
        <v>6</v>
      </c>
    </row>
    <row r="6" s="1" customFormat="1" ht="36.96" customHeight="1">
      <c r="B6" s="22"/>
      <c r="C6" s="23"/>
      <c r="D6" s="30" t="s">
        <v>15</v>
      </c>
      <c r="E6" s="23"/>
      <c r="F6" s="23"/>
      <c r="G6" s="23"/>
      <c r="H6" s="23"/>
      <c r="I6" s="23"/>
      <c r="J6" s="23"/>
      <c r="K6" s="31" t="s">
        <v>16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17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18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19</v>
      </c>
      <c r="E8" s="23"/>
      <c r="F8" s="23"/>
      <c r="G8" s="23"/>
      <c r="H8" s="23"/>
      <c r="I8" s="23"/>
      <c r="J8" s="23"/>
      <c r="K8" s="28" t="s">
        <v>20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21</v>
      </c>
      <c r="AL8" s="23"/>
      <c r="AM8" s="23"/>
      <c r="AN8" s="34" t="s">
        <v>22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23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24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25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26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24</v>
      </c>
      <c r="AL13" s="23"/>
      <c r="AM13" s="23"/>
      <c r="AN13" s="35" t="s">
        <v>28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28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26</v>
      </c>
      <c r="AL14" s="23"/>
      <c r="AM14" s="23"/>
      <c r="AN14" s="35" t="s">
        <v>28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24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26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30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24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26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30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33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34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35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36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37</v>
      </c>
      <c r="E29" s="48"/>
      <c r="F29" s="33" t="s">
        <v>38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39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40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41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42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43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44</v>
      </c>
      <c r="U35" s="55"/>
      <c r="V35" s="55"/>
      <c r="W35" s="55"/>
      <c r="X35" s="57" t="s">
        <v>45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46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47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48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49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48</v>
      </c>
      <c r="AI60" s="43"/>
      <c r="AJ60" s="43"/>
      <c r="AK60" s="43"/>
      <c r="AL60" s="43"/>
      <c r="AM60" s="65" t="s">
        <v>49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50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51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48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49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48</v>
      </c>
      <c r="AI75" s="43"/>
      <c r="AJ75" s="43"/>
      <c r="AK75" s="43"/>
      <c r="AL75" s="43"/>
      <c r="AM75" s="65" t="s">
        <v>49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52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15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15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Revitalizace školní družiny v Milíně - energetické úspory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19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Milín 262 31, č.p. 248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21</v>
      </c>
      <c r="AJ87" s="41"/>
      <c r="AK87" s="41"/>
      <c r="AL87" s="41"/>
      <c r="AM87" s="80" t="str">
        <f>IF(AN8= "","",AN8)</f>
        <v>2. 12. 2020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23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29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53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27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31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54</v>
      </c>
      <c r="D92" s="95"/>
      <c r="E92" s="95"/>
      <c r="F92" s="95"/>
      <c r="G92" s="95"/>
      <c r="H92" s="96"/>
      <c r="I92" s="97" t="s">
        <v>55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56</v>
      </c>
      <c r="AH92" s="95"/>
      <c r="AI92" s="95"/>
      <c r="AJ92" s="95"/>
      <c r="AK92" s="95"/>
      <c r="AL92" s="95"/>
      <c r="AM92" s="95"/>
      <c r="AN92" s="97" t="s">
        <v>57</v>
      </c>
      <c r="AO92" s="95"/>
      <c r="AP92" s="99"/>
      <c r="AQ92" s="100" t="s">
        <v>58</v>
      </c>
      <c r="AR92" s="45"/>
      <c r="AS92" s="101" t="s">
        <v>59</v>
      </c>
      <c r="AT92" s="102" t="s">
        <v>60</v>
      </c>
      <c r="AU92" s="102" t="s">
        <v>61</v>
      </c>
      <c r="AV92" s="102" t="s">
        <v>62</v>
      </c>
      <c r="AW92" s="102" t="s">
        <v>63</v>
      </c>
      <c r="AX92" s="102" t="s">
        <v>64</v>
      </c>
      <c r="AY92" s="102" t="s">
        <v>65</v>
      </c>
      <c r="AZ92" s="102" t="s">
        <v>66</v>
      </c>
      <c r="BA92" s="102" t="s">
        <v>67</v>
      </c>
      <c r="BB92" s="102" t="s">
        <v>68</v>
      </c>
      <c r="BC92" s="102" t="s">
        <v>69</v>
      </c>
      <c r="BD92" s="103" t="s">
        <v>70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71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ROUND(AG95+AG101+AG102,2)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ROUND(AS95+AS101+AS102,2)</f>
        <v>0</v>
      </c>
      <c r="AT94" s="115">
        <f>ROUND(SUM(AV94:AW94),2)</f>
        <v>0</v>
      </c>
      <c r="AU94" s="116">
        <f>ROUND(AU95+AU101+AU102,5)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ROUND(AZ95+AZ101+AZ102,2)</f>
        <v>0</v>
      </c>
      <c r="BA94" s="115">
        <f>ROUND(BA95+BA101+BA102,2)</f>
        <v>0</v>
      </c>
      <c r="BB94" s="115">
        <f>ROUND(BB95+BB101+BB102,2)</f>
        <v>0</v>
      </c>
      <c r="BC94" s="115">
        <f>ROUND(BC95+BC101+BC102,2)</f>
        <v>0</v>
      </c>
      <c r="BD94" s="117">
        <f>ROUND(BD95+BD101+BD102,2)</f>
        <v>0</v>
      </c>
      <c r="BE94" s="6"/>
      <c r="BS94" s="118" t="s">
        <v>72</v>
      </c>
      <c r="BT94" s="118" t="s">
        <v>73</v>
      </c>
      <c r="BU94" s="119" t="s">
        <v>74</v>
      </c>
      <c r="BV94" s="118" t="s">
        <v>75</v>
      </c>
      <c r="BW94" s="118" t="s">
        <v>5</v>
      </c>
      <c r="BX94" s="118" t="s">
        <v>76</v>
      </c>
      <c r="CL94" s="118" t="s">
        <v>1</v>
      </c>
    </row>
    <row r="95" s="7" customFormat="1" ht="16.5" customHeight="1">
      <c r="A95" s="7"/>
      <c r="B95" s="120"/>
      <c r="C95" s="121"/>
      <c r="D95" s="122" t="s">
        <v>77</v>
      </c>
      <c r="E95" s="122"/>
      <c r="F95" s="122"/>
      <c r="G95" s="122"/>
      <c r="H95" s="122"/>
      <c r="I95" s="123"/>
      <c r="J95" s="122" t="s">
        <v>78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ROUND(SUM(AG96:AG100),2)</f>
        <v>0</v>
      </c>
      <c r="AH95" s="123"/>
      <c r="AI95" s="123"/>
      <c r="AJ95" s="123"/>
      <c r="AK95" s="123"/>
      <c r="AL95" s="123"/>
      <c r="AM95" s="123"/>
      <c r="AN95" s="125">
        <f>SUM(AG95,AT95)</f>
        <v>0</v>
      </c>
      <c r="AO95" s="123"/>
      <c r="AP95" s="123"/>
      <c r="AQ95" s="126" t="s">
        <v>79</v>
      </c>
      <c r="AR95" s="127"/>
      <c r="AS95" s="128">
        <f>ROUND(SUM(AS96:AS100),2)</f>
        <v>0</v>
      </c>
      <c r="AT95" s="129">
        <f>ROUND(SUM(AV95:AW95),2)</f>
        <v>0</v>
      </c>
      <c r="AU95" s="130">
        <f>ROUND(SUM(AU96:AU100),5)</f>
        <v>0</v>
      </c>
      <c r="AV95" s="129">
        <f>ROUND(AZ95*L29,2)</f>
        <v>0</v>
      </c>
      <c r="AW95" s="129">
        <f>ROUND(BA95*L30,2)</f>
        <v>0</v>
      </c>
      <c r="AX95" s="129">
        <f>ROUND(BB95*L29,2)</f>
        <v>0</v>
      </c>
      <c r="AY95" s="129">
        <f>ROUND(BC95*L30,2)</f>
        <v>0</v>
      </c>
      <c r="AZ95" s="129">
        <f>ROUND(SUM(AZ96:AZ100),2)</f>
        <v>0</v>
      </c>
      <c r="BA95" s="129">
        <f>ROUND(SUM(BA96:BA100),2)</f>
        <v>0</v>
      </c>
      <c r="BB95" s="129">
        <f>ROUND(SUM(BB96:BB100),2)</f>
        <v>0</v>
      </c>
      <c r="BC95" s="129">
        <f>ROUND(SUM(BC96:BC100),2)</f>
        <v>0</v>
      </c>
      <c r="BD95" s="131">
        <f>ROUND(SUM(BD96:BD100),2)</f>
        <v>0</v>
      </c>
      <c r="BE95" s="7"/>
      <c r="BS95" s="132" t="s">
        <v>72</v>
      </c>
      <c r="BT95" s="132" t="s">
        <v>77</v>
      </c>
      <c r="BU95" s="132" t="s">
        <v>74</v>
      </c>
      <c r="BV95" s="132" t="s">
        <v>75</v>
      </c>
      <c r="BW95" s="132" t="s">
        <v>80</v>
      </c>
      <c r="BX95" s="132" t="s">
        <v>5</v>
      </c>
      <c r="CL95" s="132" t="s">
        <v>1</v>
      </c>
      <c r="CM95" s="132" t="s">
        <v>81</v>
      </c>
    </row>
    <row r="96" s="4" customFormat="1" ht="16.5" customHeight="1">
      <c r="A96" s="133" t="s">
        <v>82</v>
      </c>
      <c r="B96" s="71"/>
      <c r="C96" s="134"/>
      <c r="D96" s="134"/>
      <c r="E96" s="135" t="s">
        <v>83</v>
      </c>
      <c r="F96" s="135"/>
      <c r="G96" s="135"/>
      <c r="H96" s="135"/>
      <c r="I96" s="135"/>
      <c r="J96" s="134"/>
      <c r="K96" s="135" t="s">
        <v>84</v>
      </c>
      <c r="L96" s="135"/>
      <c r="M96" s="135"/>
      <c r="N96" s="135"/>
      <c r="O96" s="135"/>
      <c r="P96" s="135"/>
      <c r="Q96" s="135"/>
      <c r="R96" s="135"/>
      <c r="S96" s="135"/>
      <c r="T96" s="135"/>
      <c r="U96" s="135"/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6">
        <f>'1.1 - Architektonicko sta...'!J32</f>
        <v>0</v>
      </c>
      <c r="AH96" s="134"/>
      <c r="AI96" s="134"/>
      <c r="AJ96" s="134"/>
      <c r="AK96" s="134"/>
      <c r="AL96" s="134"/>
      <c r="AM96" s="134"/>
      <c r="AN96" s="136">
        <f>SUM(AG96,AT96)</f>
        <v>0</v>
      </c>
      <c r="AO96" s="134"/>
      <c r="AP96" s="134"/>
      <c r="AQ96" s="137" t="s">
        <v>85</v>
      </c>
      <c r="AR96" s="73"/>
      <c r="AS96" s="138">
        <v>0</v>
      </c>
      <c r="AT96" s="139">
        <f>ROUND(SUM(AV96:AW96),2)</f>
        <v>0</v>
      </c>
      <c r="AU96" s="140">
        <f>'1.1 - Architektonicko sta...'!P143</f>
        <v>0</v>
      </c>
      <c r="AV96" s="139">
        <f>'1.1 - Architektonicko sta...'!J35</f>
        <v>0</v>
      </c>
      <c r="AW96" s="139">
        <f>'1.1 - Architektonicko sta...'!J36</f>
        <v>0</v>
      </c>
      <c r="AX96" s="139">
        <f>'1.1 - Architektonicko sta...'!J37</f>
        <v>0</v>
      </c>
      <c r="AY96" s="139">
        <f>'1.1 - Architektonicko sta...'!J38</f>
        <v>0</v>
      </c>
      <c r="AZ96" s="139">
        <f>'1.1 - Architektonicko sta...'!F35</f>
        <v>0</v>
      </c>
      <c r="BA96" s="139">
        <f>'1.1 - Architektonicko sta...'!F36</f>
        <v>0</v>
      </c>
      <c r="BB96" s="139">
        <f>'1.1 - Architektonicko sta...'!F37</f>
        <v>0</v>
      </c>
      <c r="BC96" s="139">
        <f>'1.1 - Architektonicko sta...'!F38</f>
        <v>0</v>
      </c>
      <c r="BD96" s="141">
        <f>'1.1 - Architektonicko sta...'!F39</f>
        <v>0</v>
      </c>
      <c r="BE96" s="4"/>
      <c r="BT96" s="142" t="s">
        <v>81</v>
      </c>
      <c r="BV96" s="142" t="s">
        <v>75</v>
      </c>
      <c r="BW96" s="142" t="s">
        <v>86</v>
      </c>
      <c r="BX96" s="142" t="s">
        <v>80</v>
      </c>
      <c r="CL96" s="142" t="s">
        <v>1</v>
      </c>
    </row>
    <row r="97" s="4" customFormat="1" ht="16.5" customHeight="1">
      <c r="A97" s="133" t="s">
        <v>82</v>
      </c>
      <c r="B97" s="71"/>
      <c r="C97" s="134"/>
      <c r="D97" s="134"/>
      <c r="E97" s="135" t="s">
        <v>87</v>
      </c>
      <c r="F97" s="135"/>
      <c r="G97" s="135"/>
      <c r="H97" s="135"/>
      <c r="I97" s="135"/>
      <c r="J97" s="134"/>
      <c r="K97" s="135" t="s">
        <v>88</v>
      </c>
      <c r="L97" s="135"/>
      <c r="M97" s="135"/>
      <c r="N97" s="135"/>
      <c r="O97" s="135"/>
      <c r="P97" s="135"/>
      <c r="Q97" s="135"/>
      <c r="R97" s="135"/>
      <c r="S97" s="135"/>
      <c r="T97" s="135"/>
      <c r="U97" s="135"/>
      <c r="V97" s="135"/>
      <c r="W97" s="135"/>
      <c r="X97" s="135"/>
      <c r="Y97" s="135"/>
      <c r="Z97" s="135"/>
      <c r="AA97" s="135"/>
      <c r="AB97" s="135"/>
      <c r="AC97" s="135"/>
      <c r="AD97" s="135"/>
      <c r="AE97" s="135"/>
      <c r="AF97" s="135"/>
      <c r="AG97" s="136">
        <f>'1.2 - Akustická opatření'!J32</f>
        <v>0</v>
      </c>
      <c r="AH97" s="134"/>
      <c r="AI97" s="134"/>
      <c r="AJ97" s="134"/>
      <c r="AK97" s="134"/>
      <c r="AL97" s="134"/>
      <c r="AM97" s="134"/>
      <c r="AN97" s="136">
        <f>SUM(AG97,AT97)</f>
        <v>0</v>
      </c>
      <c r="AO97" s="134"/>
      <c r="AP97" s="134"/>
      <c r="AQ97" s="137" t="s">
        <v>85</v>
      </c>
      <c r="AR97" s="73"/>
      <c r="AS97" s="138">
        <v>0</v>
      </c>
      <c r="AT97" s="139">
        <f>ROUND(SUM(AV97:AW97),2)</f>
        <v>0</v>
      </c>
      <c r="AU97" s="140">
        <f>'1.2 - Akustická opatření'!P124</f>
        <v>0</v>
      </c>
      <c r="AV97" s="139">
        <f>'1.2 - Akustická opatření'!J35</f>
        <v>0</v>
      </c>
      <c r="AW97" s="139">
        <f>'1.2 - Akustická opatření'!J36</f>
        <v>0</v>
      </c>
      <c r="AX97" s="139">
        <f>'1.2 - Akustická opatření'!J37</f>
        <v>0</v>
      </c>
      <c r="AY97" s="139">
        <f>'1.2 - Akustická opatření'!J38</f>
        <v>0</v>
      </c>
      <c r="AZ97" s="139">
        <f>'1.2 - Akustická opatření'!F35</f>
        <v>0</v>
      </c>
      <c r="BA97" s="139">
        <f>'1.2 - Akustická opatření'!F36</f>
        <v>0</v>
      </c>
      <c r="BB97" s="139">
        <f>'1.2 - Akustická opatření'!F37</f>
        <v>0</v>
      </c>
      <c r="BC97" s="139">
        <f>'1.2 - Akustická opatření'!F38</f>
        <v>0</v>
      </c>
      <c r="BD97" s="141">
        <f>'1.2 - Akustická opatření'!F39</f>
        <v>0</v>
      </c>
      <c r="BE97" s="4"/>
      <c r="BT97" s="142" t="s">
        <v>81</v>
      </c>
      <c r="BV97" s="142" t="s">
        <v>75</v>
      </c>
      <c r="BW97" s="142" t="s">
        <v>89</v>
      </c>
      <c r="BX97" s="142" t="s">
        <v>80</v>
      </c>
      <c r="CL97" s="142" t="s">
        <v>1</v>
      </c>
    </row>
    <row r="98" s="4" customFormat="1" ht="16.5" customHeight="1">
      <c r="A98" s="133" t="s">
        <v>82</v>
      </c>
      <c r="B98" s="71"/>
      <c r="C98" s="134"/>
      <c r="D98" s="134"/>
      <c r="E98" s="135" t="s">
        <v>90</v>
      </c>
      <c r="F98" s="135"/>
      <c r="G98" s="135"/>
      <c r="H98" s="135"/>
      <c r="I98" s="135"/>
      <c r="J98" s="134"/>
      <c r="K98" s="135" t="s">
        <v>91</v>
      </c>
      <c r="L98" s="135"/>
      <c r="M98" s="135"/>
      <c r="N98" s="135"/>
      <c r="O98" s="135"/>
      <c r="P98" s="135"/>
      <c r="Q98" s="135"/>
      <c r="R98" s="135"/>
      <c r="S98" s="135"/>
      <c r="T98" s="135"/>
      <c r="U98" s="135"/>
      <c r="V98" s="135"/>
      <c r="W98" s="135"/>
      <c r="X98" s="135"/>
      <c r="Y98" s="135"/>
      <c r="Z98" s="135"/>
      <c r="AA98" s="135"/>
      <c r="AB98" s="135"/>
      <c r="AC98" s="135"/>
      <c r="AD98" s="135"/>
      <c r="AE98" s="135"/>
      <c r="AF98" s="135"/>
      <c r="AG98" s="136">
        <f>'1.3 - Vzduchotechnika'!J32</f>
        <v>0</v>
      </c>
      <c r="AH98" s="134"/>
      <c r="AI98" s="134"/>
      <c r="AJ98" s="134"/>
      <c r="AK98" s="134"/>
      <c r="AL98" s="134"/>
      <c r="AM98" s="134"/>
      <c r="AN98" s="136">
        <f>SUM(AG98,AT98)</f>
        <v>0</v>
      </c>
      <c r="AO98" s="134"/>
      <c r="AP98" s="134"/>
      <c r="AQ98" s="137" t="s">
        <v>85</v>
      </c>
      <c r="AR98" s="73"/>
      <c r="AS98" s="138">
        <v>0</v>
      </c>
      <c r="AT98" s="139">
        <f>ROUND(SUM(AV98:AW98),2)</f>
        <v>0</v>
      </c>
      <c r="AU98" s="140">
        <f>'1.3 - Vzduchotechnika'!P124</f>
        <v>0</v>
      </c>
      <c r="AV98" s="139">
        <f>'1.3 - Vzduchotechnika'!J35</f>
        <v>0</v>
      </c>
      <c r="AW98" s="139">
        <f>'1.3 - Vzduchotechnika'!J36</f>
        <v>0</v>
      </c>
      <c r="AX98" s="139">
        <f>'1.3 - Vzduchotechnika'!J37</f>
        <v>0</v>
      </c>
      <c r="AY98" s="139">
        <f>'1.3 - Vzduchotechnika'!J38</f>
        <v>0</v>
      </c>
      <c r="AZ98" s="139">
        <f>'1.3 - Vzduchotechnika'!F35</f>
        <v>0</v>
      </c>
      <c r="BA98" s="139">
        <f>'1.3 - Vzduchotechnika'!F36</f>
        <v>0</v>
      </c>
      <c r="BB98" s="139">
        <f>'1.3 - Vzduchotechnika'!F37</f>
        <v>0</v>
      </c>
      <c r="BC98" s="139">
        <f>'1.3 - Vzduchotechnika'!F38</f>
        <v>0</v>
      </c>
      <c r="BD98" s="141">
        <f>'1.3 - Vzduchotechnika'!F39</f>
        <v>0</v>
      </c>
      <c r="BE98" s="4"/>
      <c r="BT98" s="142" t="s">
        <v>81</v>
      </c>
      <c r="BV98" s="142" t="s">
        <v>75</v>
      </c>
      <c r="BW98" s="142" t="s">
        <v>92</v>
      </c>
      <c r="BX98" s="142" t="s">
        <v>80</v>
      </c>
      <c r="CL98" s="142" t="s">
        <v>1</v>
      </c>
    </row>
    <row r="99" s="4" customFormat="1" ht="16.5" customHeight="1">
      <c r="A99" s="133" t="s">
        <v>82</v>
      </c>
      <c r="B99" s="71"/>
      <c r="C99" s="134"/>
      <c r="D99" s="134"/>
      <c r="E99" s="135" t="s">
        <v>93</v>
      </c>
      <c r="F99" s="135"/>
      <c r="G99" s="135"/>
      <c r="H99" s="135"/>
      <c r="I99" s="135"/>
      <c r="J99" s="134"/>
      <c r="K99" s="135" t="s">
        <v>94</v>
      </c>
      <c r="L99" s="135"/>
      <c r="M99" s="135"/>
      <c r="N99" s="135"/>
      <c r="O99" s="135"/>
      <c r="P99" s="135"/>
      <c r="Q99" s="135"/>
      <c r="R99" s="135"/>
      <c r="S99" s="135"/>
      <c r="T99" s="135"/>
      <c r="U99" s="135"/>
      <c r="V99" s="135"/>
      <c r="W99" s="135"/>
      <c r="X99" s="135"/>
      <c r="Y99" s="135"/>
      <c r="Z99" s="135"/>
      <c r="AA99" s="135"/>
      <c r="AB99" s="135"/>
      <c r="AC99" s="135"/>
      <c r="AD99" s="135"/>
      <c r="AE99" s="135"/>
      <c r="AF99" s="135"/>
      <c r="AG99" s="136">
        <f>'1.4 - Vytápění'!J32</f>
        <v>0</v>
      </c>
      <c r="AH99" s="134"/>
      <c r="AI99" s="134"/>
      <c r="AJ99" s="134"/>
      <c r="AK99" s="134"/>
      <c r="AL99" s="134"/>
      <c r="AM99" s="134"/>
      <c r="AN99" s="136">
        <f>SUM(AG99,AT99)</f>
        <v>0</v>
      </c>
      <c r="AO99" s="134"/>
      <c r="AP99" s="134"/>
      <c r="AQ99" s="137" t="s">
        <v>85</v>
      </c>
      <c r="AR99" s="73"/>
      <c r="AS99" s="138">
        <v>0</v>
      </c>
      <c r="AT99" s="139">
        <f>ROUND(SUM(AV99:AW99),2)</f>
        <v>0</v>
      </c>
      <c r="AU99" s="140">
        <f>'1.4 - Vytápění'!P129</f>
        <v>0</v>
      </c>
      <c r="AV99" s="139">
        <f>'1.4 - Vytápění'!J35</f>
        <v>0</v>
      </c>
      <c r="AW99" s="139">
        <f>'1.4 - Vytápění'!J36</f>
        <v>0</v>
      </c>
      <c r="AX99" s="139">
        <f>'1.4 - Vytápění'!J37</f>
        <v>0</v>
      </c>
      <c r="AY99" s="139">
        <f>'1.4 - Vytápění'!J38</f>
        <v>0</v>
      </c>
      <c r="AZ99" s="139">
        <f>'1.4 - Vytápění'!F35</f>
        <v>0</v>
      </c>
      <c r="BA99" s="139">
        <f>'1.4 - Vytápění'!F36</f>
        <v>0</v>
      </c>
      <c r="BB99" s="139">
        <f>'1.4 - Vytápění'!F37</f>
        <v>0</v>
      </c>
      <c r="BC99" s="139">
        <f>'1.4 - Vytápění'!F38</f>
        <v>0</v>
      </c>
      <c r="BD99" s="141">
        <f>'1.4 - Vytápění'!F39</f>
        <v>0</v>
      </c>
      <c r="BE99" s="4"/>
      <c r="BT99" s="142" t="s">
        <v>81</v>
      </c>
      <c r="BV99" s="142" t="s">
        <v>75</v>
      </c>
      <c r="BW99" s="142" t="s">
        <v>95</v>
      </c>
      <c r="BX99" s="142" t="s">
        <v>80</v>
      </c>
      <c r="CL99" s="142" t="s">
        <v>1</v>
      </c>
    </row>
    <row r="100" s="4" customFormat="1" ht="16.5" customHeight="1">
      <c r="A100" s="133" t="s">
        <v>82</v>
      </c>
      <c r="B100" s="71"/>
      <c r="C100" s="134"/>
      <c r="D100" s="134"/>
      <c r="E100" s="135" t="s">
        <v>96</v>
      </c>
      <c r="F100" s="135"/>
      <c r="G100" s="135"/>
      <c r="H100" s="135"/>
      <c r="I100" s="135"/>
      <c r="J100" s="134"/>
      <c r="K100" s="135" t="s">
        <v>97</v>
      </c>
      <c r="L100" s="135"/>
      <c r="M100" s="135"/>
      <c r="N100" s="135"/>
      <c r="O100" s="135"/>
      <c r="P100" s="135"/>
      <c r="Q100" s="135"/>
      <c r="R100" s="135"/>
      <c r="S100" s="135"/>
      <c r="T100" s="135"/>
      <c r="U100" s="135"/>
      <c r="V100" s="135"/>
      <c r="W100" s="135"/>
      <c r="X100" s="135"/>
      <c r="Y100" s="135"/>
      <c r="Z100" s="135"/>
      <c r="AA100" s="135"/>
      <c r="AB100" s="135"/>
      <c r="AC100" s="135"/>
      <c r="AD100" s="135"/>
      <c r="AE100" s="135"/>
      <c r="AF100" s="135"/>
      <c r="AG100" s="136">
        <f>'1.5 - Odběrná plynová zař...'!J32</f>
        <v>0</v>
      </c>
      <c r="AH100" s="134"/>
      <c r="AI100" s="134"/>
      <c r="AJ100" s="134"/>
      <c r="AK100" s="134"/>
      <c r="AL100" s="134"/>
      <c r="AM100" s="134"/>
      <c r="AN100" s="136">
        <f>SUM(AG100,AT100)</f>
        <v>0</v>
      </c>
      <c r="AO100" s="134"/>
      <c r="AP100" s="134"/>
      <c r="AQ100" s="137" t="s">
        <v>85</v>
      </c>
      <c r="AR100" s="73"/>
      <c r="AS100" s="138">
        <v>0</v>
      </c>
      <c r="AT100" s="139">
        <f>ROUND(SUM(AV100:AW100),2)</f>
        <v>0</v>
      </c>
      <c r="AU100" s="140">
        <f>'1.5 - Odběrná plynová zař...'!P124</f>
        <v>0</v>
      </c>
      <c r="AV100" s="139">
        <f>'1.5 - Odběrná plynová zař...'!J35</f>
        <v>0</v>
      </c>
      <c r="AW100" s="139">
        <f>'1.5 - Odběrná plynová zař...'!J36</f>
        <v>0</v>
      </c>
      <c r="AX100" s="139">
        <f>'1.5 - Odběrná plynová zař...'!J37</f>
        <v>0</v>
      </c>
      <c r="AY100" s="139">
        <f>'1.5 - Odběrná plynová zař...'!J38</f>
        <v>0</v>
      </c>
      <c r="AZ100" s="139">
        <f>'1.5 - Odběrná plynová zař...'!F35</f>
        <v>0</v>
      </c>
      <c r="BA100" s="139">
        <f>'1.5 - Odběrná plynová zař...'!F36</f>
        <v>0</v>
      </c>
      <c r="BB100" s="139">
        <f>'1.5 - Odběrná plynová zař...'!F37</f>
        <v>0</v>
      </c>
      <c r="BC100" s="139">
        <f>'1.5 - Odběrná plynová zař...'!F38</f>
        <v>0</v>
      </c>
      <c r="BD100" s="141">
        <f>'1.5 - Odběrná plynová zař...'!F39</f>
        <v>0</v>
      </c>
      <c r="BE100" s="4"/>
      <c r="BT100" s="142" t="s">
        <v>81</v>
      </c>
      <c r="BV100" s="142" t="s">
        <v>75</v>
      </c>
      <c r="BW100" s="142" t="s">
        <v>98</v>
      </c>
      <c r="BX100" s="142" t="s">
        <v>80</v>
      </c>
      <c r="CL100" s="142" t="s">
        <v>1</v>
      </c>
    </row>
    <row r="101" s="7" customFormat="1" ht="16.5" customHeight="1">
      <c r="A101" s="133" t="s">
        <v>82</v>
      </c>
      <c r="B101" s="120"/>
      <c r="C101" s="121"/>
      <c r="D101" s="122" t="s">
        <v>81</v>
      </c>
      <c r="E101" s="122"/>
      <c r="F101" s="122"/>
      <c r="G101" s="122"/>
      <c r="H101" s="122"/>
      <c r="I101" s="123"/>
      <c r="J101" s="122" t="s">
        <v>99</v>
      </c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  <c r="AA101" s="122"/>
      <c r="AB101" s="122"/>
      <c r="AC101" s="122"/>
      <c r="AD101" s="122"/>
      <c r="AE101" s="122"/>
      <c r="AF101" s="122"/>
      <c r="AG101" s="125">
        <f>'2 - Způsobilé výdaje - ve...'!J30</f>
        <v>0</v>
      </c>
      <c r="AH101" s="123"/>
      <c r="AI101" s="123"/>
      <c r="AJ101" s="123"/>
      <c r="AK101" s="123"/>
      <c r="AL101" s="123"/>
      <c r="AM101" s="123"/>
      <c r="AN101" s="125">
        <f>SUM(AG101,AT101)</f>
        <v>0</v>
      </c>
      <c r="AO101" s="123"/>
      <c r="AP101" s="123"/>
      <c r="AQ101" s="126" t="s">
        <v>79</v>
      </c>
      <c r="AR101" s="127"/>
      <c r="AS101" s="128">
        <v>0</v>
      </c>
      <c r="AT101" s="129">
        <f>ROUND(SUM(AV101:AW101),2)</f>
        <v>0</v>
      </c>
      <c r="AU101" s="130">
        <f>'2 - Způsobilé výdaje - ve...'!P120</f>
        <v>0</v>
      </c>
      <c r="AV101" s="129">
        <f>'2 - Způsobilé výdaje - ve...'!J33</f>
        <v>0</v>
      </c>
      <c r="AW101" s="129">
        <f>'2 - Způsobilé výdaje - ve...'!J34</f>
        <v>0</v>
      </c>
      <c r="AX101" s="129">
        <f>'2 - Způsobilé výdaje - ve...'!J35</f>
        <v>0</v>
      </c>
      <c r="AY101" s="129">
        <f>'2 - Způsobilé výdaje - ve...'!J36</f>
        <v>0</v>
      </c>
      <c r="AZ101" s="129">
        <f>'2 - Způsobilé výdaje - ve...'!F33</f>
        <v>0</v>
      </c>
      <c r="BA101" s="129">
        <f>'2 - Způsobilé výdaje - ve...'!F34</f>
        <v>0</v>
      </c>
      <c r="BB101" s="129">
        <f>'2 - Způsobilé výdaje - ve...'!F35</f>
        <v>0</v>
      </c>
      <c r="BC101" s="129">
        <f>'2 - Způsobilé výdaje - ve...'!F36</f>
        <v>0</v>
      </c>
      <c r="BD101" s="131">
        <f>'2 - Způsobilé výdaje - ve...'!F37</f>
        <v>0</v>
      </c>
      <c r="BE101" s="7"/>
      <c r="BT101" s="132" t="s">
        <v>77</v>
      </c>
      <c r="BV101" s="132" t="s">
        <v>75</v>
      </c>
      <c r="BW101" s="132" t="s">
        <v>100</v>
      </c>
      <c r="BX101" s="132" t="s">
        <v>5</v>
      </c>
      <c r="CL101" s="132" t="s">
        <v>1</v>
      </c>
      <c r="CM101" s="132" t="s">
        <v>81</v>
      </c>
    </row>
    <row r="102" s="7" customFormat="1" ht="16.5" customHeight="1">
      <c r="A102" s="7"/>
      <c r="B102" s="120"/>
      <c r="C102" s="121"/>
      <c r="D102" s="122" t="s">
        <v>101</v>
      </c>
      <c r="E102" s="122"/>
      <c r="F102" s="122"/>
      <c r="G102" s="122"/>
      <c r="H102" s="122"/>
      <c r="I102" s="123"/>
      <c r="J102" s="122" t="s">
        <v>102</v>
      </c>
      <c r="K102" s="122"/>
      <c r="L102" s="122"/>
      <c r="M102" s="122"/>
      <c r="N102" s="122"/>
      <c r="O102" s="122"/>
      <c r="P102" s="122"/>
      <c r="Q102" s="122"/>
      <c r="R102" s="122"/>
      <c r="S102" s="122"/>
      <c r="T102" s="122"/>
      <c r="U102" s="122"/>
      <c r="V102" s="122"/>
      <c r="W102" s="122"/>
      <c r="X102" s="122"/>
      <c r="Y102" s="122"/>
      <c r="Z102" s="122"/>
      <c r="AA102" s="122"/>
      <c r="AB102" s="122"/>
      <c r="AC102" s="122"/>
      <c r="AD102" s="122"/>
      <c r="AE102" s="122"/>
      <c r="AF102" s="122"/>
      <c r="AG102" s="124">
        <f>ROUND(SUM(AG103:AG105),2)</f>
        <v>0</v>
      </c>
      <c r="AH102" s="123"/>
      <c r="AI102" s="123"/>
      <c r="AJ102" s="123"/>
      <c r="AK102" s="123"/>
      <c r="AL102" s="123"/>
      <c r="AM102" s="123"/>
      <c r="AN102" s="125">
        <f>SUM(AG102,AT102)</f>
        <v>0</v>
      </c>
      <c r="AO102" s="123"/>
      <c r="AP102" s="123"/>
      <c r="AQ102" s="126" t="s">
        <v>79</v>
      </c>
      <c r="AR102" s="127"/>
      <c r="AS102" s="128">
        <f>ROUND(SUM(AS103:AS105),2)</f>
        <v>0</v>
      </c>
      <c r="AT102" s="129">
        <f>ROUND(SUM(AV102:AW102),2)</f>
        <v>0</v>
      </c>
      <c r="AU102" s="130">
        <f>ROUND(SUM(AU103:AU105),5)</f>
        <v>0</v>
      </c>
      <c r="AV102" s="129">
        <f>ROUND(AZ102*L29,2)</f>
        <v>0</v>
      </c>
      <c r="AW102" s="129">
        <f>ROUND(BA102*L30,2)</f>
        <v>0</v>
      </c>
      <c r="AX102" s="129">
        <f>ROUND(BB102*L29,2)</f>
        <v>0</v>
      </c>
      <c r="AY102" s="129">
        <f>ROUND(BC102*L30,2)</f>
        <v>0</v>
      </c>
      <c r="AZ102" s="129">
        <f>ROUND(SUM(AZ103:AZ105),2)</f>
        <v>0</v>
      </c>
      <c r="BA102" s="129">
        <f>ROUND(SUM(BA103:BA105),2)</f>
        <v>0</v>
      </c>
      <c r="BB102" s="129">
        <f>ROUND(SUM(BB103:BB105),2)</f>
        <v>0</v>
      </c>
      <c r="BC102" s="129">
        <f>ROUND(SUM(BC103:BC105),2)</f>
        <v>0</v>
      </c>
      <c r="BD102" s="131">
        <f>ROUND(SUM(BD103:BD105),2)</f>
        <v>0</v>
      </c>
      <c r="BE102" s="7"/>
      <c r="BS102" s="132" t="s">
        <v>72</v>
      </c>
      <c r="BT102" s="132" t="s">
        <v>77</v>
      </c>
      <c r="BU102" s="132" t="s">
        <v>74</v>
      </c>
      <c r="BV102" s="132" t="s">
        <v>75</v>
      </c>
      <c r="BW102" s="132" t="s">
        <v>103</v>
      </c>
      <c r="BX102" s="132" t="s">
        <v>5</v>
      </c>
      <c r="CL102" s="132" t="s">
        <v>1</v>
      </c>
      <c r="CM102" s="132" t="s">
        <v>81</v>
      </c>
    </row>
    <row r="103" s="4" customFormat="1" ht="16.5" customHeight="1">
      <c r="A103" s="133" t="s">
        <v>82</v>
      </c>
      <c r="B103" s="71"/>
      <c r="C103" s="134"/>
      <c r="D103" s="134"/>
      <c r="E103" s="135" t="s">
        <v>104</v>
      </c>
      <c r="F103" s="135"/>
      <c r="G103" s="135"/>
      <c r="H103" s="135"/>
      <c r="I103" s="135"/>
      <c r="J103" s="134"/>
      <c r="K103" s="135" t="s">
        <v>84</v>
      </c>
      <c r="L103" s="135"/>
      <c r="M103" s="135"/>
      <c r="N103" s="135"/>
      <c r="O103" s="135"/>
      <c r="P103" s="135"/>
      <c r="Q103" s="135"/>
      <c r="R103" s="135"/>
      <c r="S103" s="135"/>
      <c r="T103" s="135"/>
      <c r="U103" s="135"/>
      <c r="V103" s="135"/>
      <c r="W103" s="135"/>
      <c r="X103" s="135"/>
      <c r="Y103" s="135"/>
      <c r="Z103" s="135"/>
      <c r="AA103" s="135"/>
      <c r="AB103" s="135"/>
      <c r="AC103" s="135"/>
      <c r="AD103" s="135"/>
      <c r="AE103" s="135"/>
      <c r="AF103" s="135"/>
      <c r="AG103" s="136">
        <f>'3.1 - Architektonicko sta...'!J32</f>
        <v>0</v>
      </c>
      <c r="AH103" s="134"/>
      <c r="AI103" s="134"/>
      <c r="AJ103" s="134"/>
      <c r="AK103" s="134"/>
      <c r="AL103" s="134"/>
      <c r="AM103" s="134"/>
      <c r="AN103" s="136">
        <f>SUM(AG103,AT103)</f>
        <v>0</v>
      </c>
      <c r="AO103" s="134"/>
      <c r="AP103" s="134"/>
      <c r="AQ103" s="137" t="s">
        <v>85</v>
      </c>
      <c r="AR103" s="73"/>
      <c r="AS103" s="138">
        <v>0</v>
      </c>
      <c r="AT103" s="139">
        <f>ROUND(SUM(AV103:AW103),2)</f>
        <v>0</v>
      </c>
      <c r="AU103" s="140">
        <f>'3.1 - Architektonicko sta...'!P137</f>
        <v>0</v>
      </c>
      <c r="AV103" s="139">
        <f>'3.1 - Architektonicko sta...'!J35</f>
        <v>0</v>
      </c>
      <c r="AW103" s="139">
        <f>'3.1 - Architektonicko sta...'!J36</f>
        <v>0</v>
      </c>
      <c r="AX103" s="139">
        <f>'3.1 - Architektonicko sta...'!J37</f>
        <v>0</v>
      </c>
      <c r="AY103" s="139">
        <f>'3.1 - Architektonicko sta...'!J38</f>
        <v>0</v>
      </c>
      <c r="AZ103" s="139">
        <f>'3.1 - Architektonicko sta...'!F35</f>
        <v>0</v>
      </c>
      <c r="BA103" s="139">
        <f>'3.1 - Architektonicko sta...'!F36</f>
        <v>0</v>
      </c>
      <c r="BB103" s="139">
        <f>'3.1 - Architektonicko sta...'!F37</f>
        <v>0</v>
      </c>
      <c r="BC103" s="139">
        <f>'3.1 - Architektonicko sta...'!F38</f>
        <v>0</v>
      </c>
      <c r="BD103" s="141">
        <f>'3.1 - Architektonicko sta...'!F39</f>
        <v>0</v>
      </c>
      <c r="BE103" s="4"/>
      <c r="BT103" s="142" t="s">
        <v>81</v>
      </c>
      <c r="BV103" s="142" t="s">
        <v>75</v>
      </c>
      <c r="BW103" s="142" t="s">
        <v>105</v>
      </c>
      <c r="BX103" s="142" t="s">
        <v>103</v>
      </c>
      <c r="CL103" s="142" t="s">
        <v>1</v>
      </c>
    </row>
    <row r="104" s="4" customFormat="1" ht="16.5" customHeight="1">
      <c r="A104" s="133" t="s">
        <v>82</v>
      </c>
      <c r="B104" s="71"/>
      <c r="C104" s="134"/>
      <c r="D104" s="134"/>
      <c r="E104" s="135" t="s">
        <v>106</v>
      </c>
      <c r="F104" s="135"/>
      <c r="G104" s="135"/>
      <c r="H104" s="135"/>
      <c r="I104" s="135"/>
      <c r="J104" s="134"/>
      <c r="K104" s="135" t="s">
        <v>107</v>
      </c>
      <c r="L104" s="135"/>
      <c r="M104" s="135"/>
      <c r="N104" s="135"/>
      <c r="O104" s="135"/>
      <c r="P104" s="135"/>
      <c r="Q104" s="135"/>
      <c r="R104" s="135"/>
      <c r="S104" s="135"/>
      <c r="T104" s="135"/>
      <c r="U104" s="135"/>
      <c r="V104" s="135"/>
      <c r="W104" s="135"/>
      <c r="X104" s="135"/>
      <c r="Y104" s="135"/>
      <c r="Z104" s="135"/>
      <c r="AA104" s="135"/>
      <c r="AB104" s="135"/>
      <c r="AC104" s="135"/>
      <c r="AD104" s="135"/>
      <c r="AE104" s="135"/>
      <c r="AF104" s="135"/>
      <c r="AG104" s="136">
        <f>'3.2 - Elektroinstalace - ...'!J32</f>
        <v>0</v>
      </c>
      <c r="AH104" s="134"/>
      <c r="AI104" s="134"/>
      <c r="AJ104" s="134"/>
      <c r="AK104" s="134"/>
      <c r="AL104" s="134"/>
      <c r="AM104" s="134"/>
      <c r="AN104" s="136">
        <f>SUM(AG104,AT104)</f>
        <v>0</v>
      </c>
      <c r="AO104" s="134"/>
      <c r="AP104" s="134"/>
      <c r="AQ104" s="137" t="s">
        <v>85</v>
      </c>
      <c r="AR104" s="73"/>
      <c r="AS104" s="138">
        <v>0</v>
      </c>
      <c r="AT104" s="139">
        <f>ROUND(SUM(AV104:AW104),2)</f>
        <v>0</v>
      </c>
      <c r="AU104" s="140">
        <f>'3.2 - Elektroinstalace - ...'!P125</f>
        <v>0</v>
      </c>
      <c r="AV104" s="139">
        <f>'3.2 - Elektroinstalace - ...'!J35</f>
        <v>0</v>
      </c>
      <c r="AW104" s="139">
        <f>'3.2 - Elektroinstalace - ...'!J36</f>
        <v>0</v>
      </c>
      <c r="AX104" s="139">
        <f>'3.2 - Elektroinstalace - ...'!J37</f>
        <v>0</v>
      </c>
      <c r="AY104" s="139">
        <f>'3.2 - Elektroinstalace - ...'!J38</f>
        <v>0</v>
      </c>
      <c r="AZ104" s="139">
        <f>'3.2 - Elektroinstalace - ...'!F35</f>
        <v>0</v>
      </c>
      <c r="BA104" s="139">
        <f>'3.2 - Elektroinstalace - ...'!F36</f>
        <v>0</v>
      </c>
      <c r="BB104" s="139">
        <f>'3.2 - Elektroinstalace - ...'!F37</f>
        <v>0</v>
      </c>
      <c r="BC104" s="139">
        <f>'3.2 - Elektroinstalace - ...'!F38</f>
        <v>0</v>
      </c>
      <c r="BD104" s="141">
        <f>'3.2 - Elektroinstalace - ...'!F39</f>
        <v>0</v>
      </c>
      <c r="BE104" s="4"/>
      <c r="BT104" s="142" t="s">
        <v>81</v>
      </c>
      <c r="BV104" s="142" t="s">
        <v>75</v>
      </c>
      <c r="BW104" s="142" t="s">
        <v>108</v>
      </c>
      <c r="BX104" s="142" t="s">
        <v>103</v>
      </c>
      <c r="CL104" s="142" t="s">
        <v>1</v>
      </c>
    </row>
    <row r="105" s="4" customFormat="1" ht="16.5" customHeight="1">
      <c r="A105" s="133" t="s">
        <v>82</v>
      </c>
      <c r="B105" s="71"/>
      <c r="C105" s="134"/>
      <c r="D105" s="134"/>
      <c r="E105" s="135" t="s">
        <v>109</v>
      </c>
      <c r="F105" s="135"/>
      <c r="G105" s="135"/>
      <c r="H105" s="135"/>
      <c r="I105" s="135"/>
      <c r="J105" s="134"/>
      <c r="K105" s="135" t="s">
        <v>110</v>
      </c>
      <c r="L105" s="135"/>
      <c r="M105" s="135"/>
      <c r="N105" s="135"/>
      <c r="O105" s="135"/>
      <c r="P105" s="135"/>
      <c r="Q105" s="135"/>
      <c r="R105" s="135"/>
      <c r="S105" s="135"/>
      <c r="T105" s="135"/>
      <c r="U105" s="135"/>
      <c r="V105" s="135"/>
      <c r="W105" s="135"/>
      <c r="X105" s="135"/>
      <c r="Y105" s="135"/>
      <c r="Z105" s="135"/>
      <c r="AA105" s="135"/>
      <c r="AB105" s="135"/>
      <c r="AC105" s="135"/>
      <c r="AD105" s="135"/>
      <c r="AE105" s="135"/>
      <c r="AF105" s="135"/>
      <c r="AG105" s="136">
        <f>'3.3 - Vedlejší a ostatní ...'!J32</f>
        <v>0</v>
      </c>
      <c r="AH105" s="134"/>
      <c r="AI105" s="134"/>
      <c r="AJ105" s="134"/>
      <c r="AK105" s="134"/>
      <c r="AL105" s="134"/>
      <c r="AM105" s="134"/>
      <c r="AN105" s="136">
        <f>SUM(AG105,AT105)</f>
        <v>0</v>
      </c>
      <c r="AO105" s="134"/>
      <c r="AP105" s="134"/>
      <c r="AQ105" s="137" t="s">
        <v>85</v>
      </c>
      <c r="AR105" s="73"/>
      <c r="AS105" s="143">
        <v>0</v>
      </c>
      <c r="AT105" s="144">
        <f>ROUND(SUM(AV105:AW105),2)</f>
        <v>0</v>
      </c>
      <c r="AU105" s="145">
        <f>'3.3 - Vedlejší a ostatní ...'!P125</f>
        <v>0</v>
      </c>
      <c r="AV105" s="144">
        <f>'3.3 - Vedlejší a ostatní ...'!J35</f>
        <v>0</v>
      </c>
      <c r="AW105" s="144">
        <f>'3.3 - Vedlejší a ostatní ...'!J36</f>
        <v>0</v>
      </c>
      <c r="AX105" s="144">
        <f>'3.3 - Vedlejší a ostatní ...'!J37</f>
        <v>0</v>
      </c>
      <c r="AY105" s="144">
        <f>'3.3 - Vedlejší a ostatní ...'!J38</f>
        <v>0</v>
      </c>
      <c r="AZ105" s="144">
        <f>'3.3 - Vedlejší a ostatní ...'!F35</f>
        <v>0</v>
      </c>
      <c r="BA105" s="144">
        <f>'3.3 - Vedlejší a ostatní ...'!F36</f>
        <v>0</v>
      </c>
      <c r="BB105" s="144">
        <f>'3.3 - Vedlejší a ostatní ...'!F37</f>
        <v>0</v>
      </c>
      <c r="BC105" s="144">
        <f>'3.3 - Vedlejší a ostatní ...'!F38</f>
        <v>0</v>
      </c>
      <c r="BD105" s="146">
        <f>'3.3 - Vedlejší a ostatní ...'!F39</f>
        <v>0</v>
      </c>
      <c r="BE105" s="4"/>
      <c r="BT105" s="142" t="s">
        <v>81</v>
      </c>
      <c r="BV105" s="142" t="s">
        <v>75</v>
      </c>
      <c r="BW105" s="142" t="s">
        <v>111</v>
      </c>
      <c r="BX105" s="142" t="s">
        <v>103</v>
      </c>
      <c r="CL105" s="142" t="s">
        <v>1</v>
      </c>
    </row>
    <row r="106" s="2" customFormat="1" ht="30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41"/>
      <c r="M106" s="41"/>
      <c r="N106" s="41"/>
      <c r="O106" s="41"/>
      <c r="P106" s="41"/>
      <c r="Q106" s="41"/>
      <c r="R106" s="41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F106" s="41"/>
      <c r="AG106" s="41"/>
      <c r="AH106" s="41"/>
      <c r="AI106" s="41"/>
      <c r="AJ106" s="41"/>
      <c r="AK106" s="41"/>
      <c r="AL106" s="41"/>
      <c r="AM106" s="41"/>
      <c r="AN106" s="41"/>
      <c r="AO106" s="41"/>
      <c r="AP106" s="41"/>
      <c r="AQ106" s="41"/>
      <c r="AR106" s="45"/>
      <c r="AS106" s="39"/>
      <c r="AT106" s="39"/>
      <c r="AU106" s="39"/>
      <c r="AV106" s="39"/>
      <c r="AW106" s="39"/>
      <c r="AX106" s="39"/>
      <c r="AY106" s="39"/>
      <c r="AZ106" s="39"/>
      <c r="BA106" s="39"/>
      <c r="BB106" s="39"/>
      <c r="BC106" s="39"/>
      <c r="BD106" s="39"/>
      <c r="B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8"/>
      <c r="M107" s="68"/>
      <c r="N107" s="68"/>
      <c r="O107" s="68"/>
      <c r="P107" s="68"/>
      <c r="Q107" s="68"/>
      <c r="R107" s="68"/>
      <c r="S107" s="68"/>
      <c r="T107" s="68"/>
      <c r="U107" s="68"/>
      <c r="V107" s="68"/>
      <c r="W107" s="68"/>
      <c r="X107" s="68"/>
      <c r="Y107" s="68"/>
      <c r="Z107" s="68"/>
      <c r="AA107" s="68"/>
      <c r="AB107" s="68"/>
      <c r="AC107" s="68"/>
      <c r="AD107" s="68"/>
      <c r="AE107" s="68"/>
      <c r="AF107" s="68"/>
      <c r="AG107" s="68"/>
      <c r="AH107" s="68"/>
      <c r="AI107" s="68"/>
      <c r="AJ107" s="68"/>
      <c r="AK107" s="68"/>
      <c r="AL107" s="68"/>
      <c r="AM107" s="68"/>
      <c r="AN107" s="68"/>
      <c r="AO107" s="68"/>
      <c r="AP107" s="68"/>
      <c r="AQ107" s="68"/>
      <c r="AR107" s="45"/>
      <c r="AS107" s="39"/>
      <c r="AT107" s="39"/>
      <c r="AU107" s="39"/>
      <c r="AV107" s="39"/>
      <c r="AW107" s="39"/>
      <c r="AX107" s="39"/>
      <c r="AY107" s="39"/>
      <c r="AZ107" s="39"/>
      <c r="BA107" s="39"/>
      <c r="BB107" s="39"/>
      <c r="BC107" s="39"/>
      <c r="BD107" s="39"/>
      <c r="BE107" s="39"/>
    </row>
  </sheetData>
  <sheetProtection sheet="1" formatColumns="0" formatRows="0" objects="1" scenarios="1" spinCount="100000" saltValue="lW0Sq27UnNxDr9GFAY2IH/x4AnBGVCwKgJBCyaw0j5TPOWVRjqqIKCfzTf05SL7EPPMd+vMkfkCV11b2hSI7dg==" hashValue="JFsSYX/OzX9ljEeBCTWiGixEKVbTIQD54a11kcS3HujjonReY4DmaRCBO1ubwhoQCjl7hCMfcIeIVvjex4EESQ==" algorithmName="SHA-512" password="CC35"/>
  <mergeCells count="82">
    <mergeCell ref="C92:G92"/>
    <mergeCell ref="D102:H102"/>
    <mergeCell ref="D95:H95"/>
    <mergeCell ref="D101:H101"/>
    <mergeCell ref="E99:I99"/>
    <mergeCell ref="E97:I97"/>
    <mergeCell ref="E96:I96"/>
    <mergeCell ref="E103:I103"/>
    <mergeCell ref="E104:I104"/>
    <mergeCell ref="E100:I100"/>
    <mergeCell ref="E98:I98"/>
    <mergeCell ref="I92:AF92"/>
    <mergeCell ref="J101:AF101"/>
    <mergeCell ref="J102:AF102"/>
    <mergeCell ref="J95:AF95"/>
    <mergeCell ref="K99:AF99"/>
    <mergeCell ref="K98:AF98"/>
    <mergeCell ref="K100:AF100"/>
    <mergeCell ref="K103:AF103"/>
    <mergeCell ref="K96:AF96"/>
    <mergeCell ref="K104:AF104"/>
    <mergeCell ref="K97:AF97"/>
    <mergeCell ref="L85:AO85"/>
    <mergeCell ref="E105:I105"/>
    <mergeCell ref="K105:AF10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100:AM100"/>
    <mergeCell ref="AG102:AM102"/>
    <mergeCell ref="AG103:AM103"/>
    <mergeCell ref="AG99:AM99"/>
    <mergeCell ref="AG101:AM101"/>
    <mergeCell ref="AG104:AM104"/>
    <mergeCell ref="AG97:AM97"/>
    <mergeCell ref="AG96:AM96"/>
    <mergeCell ref="AG95:AM95"/>
    <mergeCell ref="AG98:AM98"/>
    <mergeCell ref="AG92:AM92"/>
    <mergeCell ref="AM87:AN87"/>
    <mergeCell ref="AM89:AP89"/>
    <mergeCell ref="AM90:AP90"/>
    <mergeCell ref="AN104:AP104"/>
    <mergeCell ref="AN103:AP103"/>
    <mergeCell ref="AN92:AP92"/>
    <mergeCell ref="AN99:AP99"/>
    <mergeCell ref="AN101:AP101"/>
    <mergeCell ref="AN95:AP95"/>
    <mergeCell ref="AN96:AP96"/>
    <mergeCell ref="AN97:AP97"/>
    <mergeCell ref="AN100:AP100"/>
    <mergeCell ref="AN102:AP102"/>
    <mergeCell ref="AN98:AP98"/>
    <mergeCell ref="AS89:AT91"/>
    <mergeCell ref="AN105:AP105"/>
    <mergeCell ref="AG105:AM105"/>
    <mergeCell ref="AN94:AP94"/>
  </mergeCells>
  <hyperlinks>
    <hyperlink ref="A96" location="'1.1 - Architektonicko sta...'!C2" display="/"/>
    <hyperlink ref="A97" location="'1.2 - Akustická opatření'!C2" display="/"/>
    <hyperlink ref="A98" location="'1.3 - Vzduchotechnika'!C2" display="/"/>
    <hyperlink ref="A99" location="'1.4 - Vytápění'!C2" display="/"/>
    <hyperlink ref="A100" location="'1.5 - Odběrná plynová zař...'!C2" display="/"/>
    <hyperlink ref="A101" location="'2 - Způsobilé výdaje - ve...'!C2" display="/"/>
    <hyperlink ref="A103" location="'3.1 - Architektonicko sta...'!C2" display="/"/>
    <hyperlink ref="A104" location="'3.2 - Elektroinstalace - ...'!C2" display="/"/>
    <hyperlink ref="A105" location="'3.3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111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50"/>
      <c r="J3" s="149"/>
      <c r="K3" s="149"/>
      <c r="L3" s="21"/>
      <c r="AT3" s="18" t="s">
        <v>81</v>
      </c>
    </row>
    <row r="4" s="1" customFormat="1" ht="24.96" customHeight="1">
      <c r="B4" s="21"/>
      <c r="D4" s="151" t="s">
        <v>112</v>
      </c>
      <c r="I4" s="147"/>
      <c r="L4" s="21"/>
      <c r="M4" s="152" t="s">
        <v>10</v>
      </c>
      <c r="AT4" s="18" t="s">
        <v>4</v>
      </c>
    </row>
    <row r="5" s="1" customFormat="1" ht="6.96" customHeight="1">
      <c r="B5" s="21"/>
      <c r="I5" s="147"/>
      <c r="L5" s="21"/>
    </row>
    <row r="6" s="1" customFormat="1" ht="12" customHeight="1">
      <c r="B6" s="21"/>
      <c r="D6" s="153" t="s">
        <v>15</v>
      </c>
      <c r="I6" s="147"/>
      <c r="L6" s="21"/>
    </row>
    <row r="7" s="1" customFormat="1" ht="16.5" customHeight="1">
      <c r="B7" s="21"/>
      <c r="E7" s="154" t="str">
        <f>'Rekapitulace stavby'!K6</f>
        <v>Revitalizace školní družiny v Milíně - energetické úspory</v>
      </c>
      <c r="F7" s="153"/>
      <c r="G7" s="153"/>
      <c r="H7" s="153"/>
      <c r="I7" s="147"/>
      <c r="L7" s="21"/>
    </row>
    <row r="8" s="1" customFormat="1" ht="12" customHeight="1">
      <c r="B8" s="21"/>
      <c r="D8" s="153" t="s">
        <v>113</v>
      </c>
      <c r="I8" s="147"/>
      <c r="L8" s="21"/>
    </row>
    <row r="9" s="2" customFormat="1" ht="16.5" customHeight="1">
      <c r="A9" s="39"/>
      <c r="B9" s="45"/>
      <c r="C9" s="39"/>
      <c r="D9" s="39"/>
      <c r="E9" s="154" t="s">
        <v>1781</v>
      </c>
      <c r="F9" s="39"/>
      <c r="G9" s="39"/>
      <c r="H9" s="39"/>
      <c r="I9" s="15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3" t="s">
        <v>115</v>
      </c>
      <c r="E10" s="39"/>
      <c r="F10" s="39"/>
      <c r="G10" s="39"/>
      <c r="H10" s="39"/>
      <c r="I10" s="15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6" t="s">
        <v>2229</v>
      </c>
      <c r="F11" s="39"/>
      <c r="G11" s="39"/>
      <c r="H11" s="39"/>
      <c r="I11" s="155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155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3" t="s">
        <v>17</v>
      </c>
      <c r="E13" s="39"/>
      <c r="F13" s="142" t="s">
        <v>1</v>
      </c>
      <c r="G13" s="39"/>
      <c r="H13" s="39"/>
      <c r="I13" s="157" t="s">
        <v>18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3" t="s">
        <v>19</v>
      </c>
      <c r="E14" s="39"/>
      <c r="F14" s="142" t="s">
        <v>20</v>
      </c>
      <c r="G14" s="39"/>
      <c r="H14" s="39"/>
      <c r="I14" s="157" t="s">
        <v>21</v>
      </c>
      <c r="J14" s="158" t="str">
        <f>'Rekapitulace stavby'!AN8</f>
        <v>2. 12. 2020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155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3" t="s">
        <v>23</v>
      </c>
      <c r="E16" s="39"/>
      <c r="F16" s="39"/>
      <c r="G16" s="39"/>
      <c r="H16" s="39"/>
      <c r="I16" s="157" t="s">
        <v>24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7" t="s">
        <v>26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155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3" t="s">
        <v>27</v>
      </c>
      <c r="E19" s="39"/>
      <c r="F19" s="39"/>
      <c r="G19" s="39"/>
      <c r="H19" s="39"/>
      <c r="I19" s="157" t="s">
        <v>24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7" t="s">
        <v>26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155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3" t="s">
        <v>29</v>
      </c>
      <c r="E22" s="39"/>
      <c r="F22" s="39"/>
      <c r="G22" s="39"/>
      <c r="H22" s="39"/>
      <c r="I22" s="157" t="s">
        <v>24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57" t="s">
        <v>26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155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3" t="s">
        <v>31</v>
      </c>
      <c r="E25" s="39"/>
      <c r="F25" s="39"/>
      <c r="G25" s="39"/>
      <c r="H25" s="39"/>
      <c r="I25" s="157" t="s">
        <v>24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7" t="s">
        <v>26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155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3" t="s">
        <v>32</v>
      </c>
      <c r="E28" s="39"/>
      <c r="F28" s="39"/>
      <c r="G28" s="39"/>
      <c r="H28" s="39"/>
      <c r="I28" s="15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62"/>
      <c r="J29" s="159"/>
      <c r="K29" s="159"/>
      <c r="L29" s="163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155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4"/>
      <c r="E31" s="164"/>
      <c r="F31" s="164"/>
      <c r="G31" s="164"/>
      <c r="H31" s="164"/>
      <c r="I31" s="165"/>
      <c r="J31" s="164"/>
      <c r="K31" s="164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6" t="s">
        <v>33</v>
      </c>
      <c r="E32" s="39"/>
      <c r="F32" s="39"/>
      <c r="G32" s="39"/>
      <c r="H32" s="39"/>
      <c r="I32" s="155"/>
      <c r="J32" s="167">
        <f>ROUND(J125,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4"/>
      <c r="E33" s="164"/>
      <c r="F33" s="164"/>
      <c r="G33" s="164"/>
      <c r="H33" s="164"/>
      <c r="I33" s="165"/>
      <c r="J33" s="164"/>
      <c r="K33" s="164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8" t="s">
        <v>35</v>
      </c>
      <c r="G34" s="39"/>
      <c r="H34" s="39"/>
      <c r="I34" s="169" t="s">
        <v>34</v>
      </c>
      <c r="J34" s="168" t="s">
        <v>36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70" t="s">
        <v>37</v>
      </c>
      <c r="E35" s="153" t="s">
        <v>38</v>
      </c>
      <c r="F35" s="171">
        <f>ROUND((SUM(BE125:BE137)),  2)</f>
        <v>0</v>
      </c>
      <c r="G35" s="39"/>
      <c r="H35" s="39"/>
      <c r="I35" s="172">
        <v>0.20999999999999999</v>
      </c>
      <c r="J35" s="171">
        <f>ROUND(((SUM(BE125:BE137))*I35),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3" t="s">
        <v>39</v>
      </c>
      <c r="F36" s="171">
        <f>ROUND((SUM(BF125:BF137)),  2)</f>
        <v>0</v>
      </c>
      <c r="G36" s="39"/>
      <c r="H36" s="39"/>
      <c r="I36" s="172">
        <v>0.14999999999999999</v>
      </c>
      <c r="J36" s="171">
        <f>ROUND(((SUM(BF125:BF137))*I36),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3" t="s">
        <v>40</v>
      </c>
      <c r="F37" s="171">
        <f>ROUND((SUM(BG125:BG137)),  2)</f>
        <v>0</v>
      </c>
      <c r="G37" s="39"/>
      <c r="H37" s="39"/>
      <c r="I37" s="172">
        <v>0.20999999999999999</v>
      </c>
      <c r="J37" s="171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3" t="s">
        <v>41</v>
      </c>
      <c r="F38" s="171">
        <f>ROUND((SUM(BH125:BH137)),  2)</f>
        <v>0</v>
      </c>
      <c r="G38" s="39"/>
      <c r="H38" s="39"/>
      <c r="I38" s="172">
        <v>0.14999999999999999</v>
      </c>
      <c r="J38" s="171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3" t="s">
        <v>42</v>
      </c>
      <c r="F39" s="171">
        <f>ROUND((SUM(BI125:BI137)),  2)</f>
        <v>0</v>
      </c>
      <c r="G39" s="39"/>
      <c r="H39" s="39"/>
      <c r="I39" s="172">
        <v>0</v>
      </c>
      <c r="J39" s="171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15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73"/>
      <c r="D41" s="174" t="s">
        <v>43</v>
      </c>
      <c r="E41" s="175"/>
      <c r="F41" s="175"/>
      <c r="G41" s="176" t="s">
        <v>44</v>
      </c>
      <c r="H41" s="177" t="s">
        <v>45</v>
      </c>
      <c r="I41" s="178"/>
      <c r="J41" s="179">
        <f>SUM(J32:J39)</f>
        <v>0</v>
      </c>
      <c r="K41" s="180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155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I43" s="147"/>
      <c r="L43" s="21"/>
    </row>
    <row r="44" s="1" customFormat="1" ht="14.4" customHeight="1">
      <c r="B44" s="21"/>
      <c r="I44" s="147"/>
      <c r="L44" s="21"/>
    </row>
    <row r="45" s="1" customFormat="1" ht="14.4" customHeight="1">
      <c r="B45" s="21"/>
      <c r="I45" s="147"/>
      <c r="L45" s="21"/>
    </row>
    <row r="46" s="1" customFormat="1" ht="14.4" customHeight="1">
      <c r="B46" s="21"/>
      <c r="I46" s="147"/>
      <c r="L46" s="21"/>
    </row>
    <row r="47" s="1" customFormat="1" ht="14.4" customHeight="1">
      <c r="B47" s="21"/>
      <c r="I47" s="147"/>
      <c r="L47" s="21"/>
    </row>
    <row r="48" s="1" customFormat="1" ht="14.4" customHeight="1">
      <c r="B48" s="21"/>
      <c r="I48" s="147"/>
      <c r="L48" s="21"/>
    </row>
    <row r="49" s="1" customFormat="1" ht="14.4" customHeight="1">
      <c r="B49" s="21"/>
      <c r="I49" s="147"/>
      <c r="L49" s="21"/>
    </row>
    <row r="50" s="2" customFormat="1" ht="14.4" customHeight="1">
      <c r="B50" s="64"/>
      <c r="D50" s="181" t="s">
        <v>46</v>
      </c>
      <c r="E50" s="182"/>
      <c r="F50" s="182"/>
      <c r="G50" s="181" t="s">
        <v>47</v>
      </c>
      <c r="H50" s="182"/>
      <c r="I50" s="183"/>
      <c r="J50" s="182"/>
      <c r="K50" s="182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4" t="s">
        <v>48</v>
      </c>
      <c r="E61" s="185"/>
      <c r="F61" s="186" t="s">
        <v>49</v>
      </c>
      <c r="G61" s="184" t="s">
        <v>48</v>
      </c>
      <c r="H61" s="185"/>
      <c r="I61" s="187"/>
      <c r="J61" s="188" t="s">
        <v>49</v>
      </c>
      <c r="K61" s="185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1" t="s">
        <v>50</v>
      </c>
      <c r="E65" s="189"/>
      <c r="F65" s="189"/>
      <c r="G65" s="181" t="s">
        <v>51</v>
      </c>
      <c r="H65" s="189"/>
      <c r="I65" s="190"/>
      <c r="J65" s="189"/>
      <c r="K65" s="18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4" t="s">
        <v>48</v>
      </c>
      <c r="E76" s="185"/>
      <c r="F76" s="186" t="s">
        <v>49</v>
      </c>
      <c r="G76" s="184" t="s">
        <v>48</v>
      </c>
      <c r="H76" s="185"/>
      <c r="I76" s="187"/>
      <c r="J76" s="188" t="s">
        <v>49</v>
      </c>
      <c r="K76" s="185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1"/>
      <c r="C77" s="192"/>
      <c r="D77" s="192"/>
      <c r="E77" s="192"/>
      <c r="F77" s="192"/>
      <c r="G77" s="192"/>
      <c r="H77" s="192"/>
      <c r="I77" s="193"/>
      <c r="J77" s="192"/>
      <c r="K77" s="19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4"/>
      <c r="C81" s="195"/>
      <c r="D81" s="195"/>
      <c r="E81" s="195"/>
      <c r="F81" s="195"/>
      <c r="G81" s="195"/>
      <c r="H81" s="195"/>
      <c r="I81" s="196"/>
      <c r="J81" s="195"/>
      <c r="K81" s="19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15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5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15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97" t="str">
        <f>E7</f>
        <v>Revitalizace školní družiny v Milíně - energetické úspory</v>
      </c>
      <c r="F85" s="33"/>
      <c r="G85" s="33"/>
      <c r="H85" s="33"/>
      <c r="I85" s="15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113</v>
      </c>
      <c r="D86" s="23"/>
      <c r="E86" s="23"/>
      <c r="F86" s="23"/>
      <c r="G86" s="23"/>
      <c r="H86" s="23"/>
      <c r="I86" s="147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97" t="s">
        <v>1781</v>
      </c>
      <c r="F87" s="41"/>
      <c r="G87" s="41"/>
      <c r="H87" s="41"/>
      <c r="I87" s="15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115</v>
      </c>
      <c r="D88" s="41"/>
      <c r="E88" s="41"/>
      <c r="F88" s="41"/>
      <c r="G88" s="41"/>
      <c r="H88" s="41"/>
      <c r="I88" s="15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3.3 - Vedlejší a ostatní náklady</v>
      </c>
      <c r="F89" s="41"/>
      <c r="G89" s="41"/>
      <c r="H89" s="41"/>
      <c r="I89" s="155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5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19</v>
      </c>
      <c r="D91" s="41"/>
      <c r="E91" s="41"/>
      <c r="F91" s="28" t="str">
        <f>F14</f>
        <v>Milín 262 31, č.p. 248</v>
      </c>
      <c r="G91" s="41"/>
      <c r="H91" s="41"/>
      <c r="I91" s="157" t="s">
        <v>21</v>
      </c>
      <c r="J91" s="80" t="str">
        <f>IF(J14="","",J14)</f>
        <v>2. 12. 2020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155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23</v>
      </c>
      <c r="D93" s="41"/>
      <c r="E93" s="41"/>
      <c r="F93" s="28" t="str">
        <f>E17</f>
        <v xml:space="preserve"> </v>
      </c>
      <c r="G93" s="41"/>
      <c r="H93" s="41"/>
      <c r="I93" s="157" t="s">
        <v>29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27</v>
      </c>
      <c r="D94" s="41"/>
      <c r="E94" s="41"/>
      <c r="F94" s="28" t="str">
        <f>IF(E20="","",E20)</f>
        <v>Vyplň údaj</v>
      </c>
      <c r="G94" s="41"/>
      <c r="H94" s="41"/>
      <c r="I94" s="157" t="s">
        <v>31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5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98" t="s">
        <v>118</v>
      </c>
      <c r="D96" s="199"/>
      <c r="E96" s="199"/>
      <c r="F96" s="199"/>
      <c r="G96" s="199"/>
      <c r="H96" s="199"/>
      <c r="I96" s="200"/>
      <c r="J96" s="201" t="s">
        <v>119</v>
      </c>
      <c r="K96" s="199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155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202" t="s">
        <v>120</v>
      </c>
      <c r="D98" s="41"/>
      <c r="E98" s="41"/>
      <c r="F98" s="41"/>
      <c r="G98" s="41"/>
      <c r="H98" s="41"/>
      <c r="I98" s="155"/>
      <c r="J98" s="111">
        <f>J125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121</v>
      </c>
    </row>
    <row r="99" s="9" customFormat="1" ht="24.96" customHeight="1">
      <c r="A99" s="9"/>
      <c r="B99" s="203"/>
      <c r="C99" s="204"/>
      <c r="D99" s="205" t="s">
        <v>1758</v>
      </c>
      <c r="E99" s="206"/>
      <c r="F99" s="206"/>
      <c r="G99" s="206"/>
      <c r="H99" s="206"/>
      <c r="I99" s="207"/>
      <c r="J99" s="208">
        <f>J126</f>
        <v>0</v>
      </c>
      <c r="K99" s="204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10"/>
      <c r="C100" s="134"/>
      <c r="D100" s="211" t="s">
        <v>1759</v>
      </c>
      <c r="E100" s="212"/>
      <c r="F100" s="212"/>
      <c r="G100" s="212"/>
      <c r="H100" s="212"/>
      <c r="I100" s="213"/>
      <c r="J100" s="214">
        <f>J127</f>
        <v>0</v>
      </c>
      <c r="K100" s="134"/>
      <c r="L100" s="21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0"/>
      <c r="C101" s="134"/>
      <c r="D101" s="211" t="s">
        <v>2230</v>
      </c>
      <c r="E101" s="212"/>
      <c r="F101" s="212"/>
      <c r="G101" s="212"/>
      <c r="H101" s="212"/>
      <c r="I101" s="213"/>
      <c r="J101" s="214">
        <f>J131</f>
        <v>0</v>
      </c>
      <c r="K101" s="134"/>
      <c r="L101" s="21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0"/>
      <c r="C102" s="134"/>
      <c r="D102" s="211" t="s">
        <v>1760</v>
      </c>
      <c r="E102" s="212"/>
      <c r="F102" s="212"/>
      <c r="G102" s="212"/>
      <c r="H102" s="212"/>
      <c r="I102" s="213"/>
      <c r="J102" s="214">
        <f>J133</f>
        <v>0</v>
      </c>
      <c r="K102" s="134"/>
      <c r="L102" s="21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0"/>
      <c r="C103" s="134"/>
      <c r="D103" s="211" t="s">
        <v>2231</v>
      </c>
      <c r="E103" s="212"/>
      <c r="F103" s="212"/>
      <c r="G103" s="212"/>
      <c r="H103" s="212"/>
      <c r="I103" s="213"/>
      <c r="J103" s="214">
        <f>J136</f>
        <v>0</v>
      </c>
      <c r="K103" s="134"/>
      <c r="L103" s="21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155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193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196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145</v>
      </c>
      <c r="D110" s="41"/>
      <c r="E110" s="41"/>
      <c r="F110" s="41"/>
      <c r="G110" s="41"/>
      <c r="H110" s="41"/>
      <c r="I110" s="15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15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15</v>
      </c>
      <c r="D112" s="41"/>
      <c r="E112" s="41"/>
      <c r="F112" s="41"/>
      <c r="G112" s="41"/>
      <c r="H112" s="41"/>
      <c r="I112" s="15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97" t="str">
        <f>E7</f>
        <v>Revitalizace školní družiny v Milíně - energetické úspory</v>
      </c>
      <c r="F113" s="33"/>
      <c r="G113" s="33"/>
      <c r="H113" s="33"/>
      <c r="I113" s="15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1" customFormat="1" ht="12" customHeight="1">
      <c r="B114" s="22"/>
      <c r="C114" s="33" t="s">
        <v>113</v>
      </c>
      <c r="D114" s="23"/>
      <c r="E114" s="23"/>
      <c r="F114" s="23"/>
      <c r="G114" s="23"/>
      <c r="H114" s="23"/>
      <c r="I114" s="147"/>
      <c r="J114" s="23"/>
      <c r="K114" s="23"/>
      <c r="L114" s="21"/>
    </row>
    <row r="115" s="2" customFormat="1" ht="16.5" customHeight="1">
      <c r="A115" s="39"/>
      <c r="B115" s="40"/>
      <c r="C115" s="41"/>
      <c r="D115" s="41"/>
      <c r="E115" s="197" t="s">
        <v>1781</v>
      </c>
      <c r="F115" s="41"/>
      <c r="G115" s="41"/>
      <c r="H115" s="41"/>
      <c r="I115" s="15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115</v>
      </c>
      <c r="D116" s="41"/>
      <c r="E116" s="41"/>
      <c r="F116" s="41"/>
      <c r="G116" s="41"/>
      <c r="H116" s="41"/>
      <c r="I116" s="155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E11</f>
        <v>3.3 - Vedlejší a ostatní náklady</v>
      </c>
      <c r="F117" s="41"/>
      <c r="G117" s="41"/>
      <c r="H117" s="41"/>
      <c r="I117" s="155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155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19</v>
      </c>
      <c r="D119" s="41"/>
      <c r="E119" s="41"/>
      <c r="F119" s="28" t="str">
        <f>F14</f>
        <v>Milín 262 31, č.p. 248</v>
      </c>
      <c r="G119" s="41"/>
      <c r="H119" s="41"/>
      <c r="I119" s="157" t="s">
        <v>21</v>
      </c>
      <c r="J119" s="80" t="str">
        <f>IF(J14="","",J14)</f>
        <v>2. 12. 2020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155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23</v>
      </c>
      <c r="D121" s="41"/>
      <c r="E121" s="41"/>
      <c r="F121" s="28" t="str">
        <f>E17</f>
        <v xml:space="preserve"> </v>
      </c>
      <c r="G121" s="41"/>
      <c r="H121" s="41"/>
      <c r="I121" s="157" t="s">
        <v>29</v>
      </c>
      <c r="J121" s="37" t="str">
        <f>E23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27</v>
      </c>
      <c r="D122" s="41"/>
      <c r="E122" s="41"/>
      <c r="F122" s="28" t="str">
        <f>IF(E20="","",E20)</f>
        <v>Vyplň údaj</v>
      </c>
      <c r="G122" s="41"/>
      <c r="H122" s="41"/>
      <c r="I122" s="157" t="s">
        <v>31</v>
      </c>
      <c r="J122" s="37" t="str">
        <f>E26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155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216"/>
      <c r="B124" s="217"/>
      <c r="C124" s="218" t="s">
        <v>146</v>
      </c>
      <c r="D124" s="219" t="s">
        <v>58</v>
      </c>
      <c r="E124" s="219" t="s">
        <v>54</v>
      </c>
      <c r="F124" s="219" t="s">
        <v>55</v>
      </c>
      <c r="G124" s="219" t="s">
        <v>147</v>
      </c>
      <c r="H124" s="219" t="s">
        <v>148</v>
      </c>
      <c r="I124" s="220" t="s">
        <v>149</v>
      </c>
      <c r="J124" s="221" t="s">
        <v>119</v>
      </c>
      <c r="K124" s="222" t="s">
        <v>150</v>
      </c>
      <c r="L124" s="223"/>
      <c r="M124" s="101" t="s">
        <v>1</v>
      </c>
      <c r="N124" s="102" t="s">
        <v>37</v>
      </c>
      <c r="O124" s="102" t="s">
        <v>151</v>
      </c>
      <c r="P124" s="102" t="s">
        <v>152</v>
      </c>
      <c r="Q124" s="102" t="s">
        <v>153</v>
      </c>
      <c r="R124" s="102" t="s">
        <v>154</v>
      </c>
      <c r="S124" s="102" t="s">
        <v>155</v>
      </c>
      <c r="T124" s="103" t="s">
        <v>156</v>
      </c>
      <c r="U124" s="216"/>
      <c r="V124" s="216"/>
      <c r="W124" s="216"/>
      <c r="X124" s="216"/>
      <c r="Y124" s="216"/>
      <c r="Z124" s="216"/>
      <c r="AA124" s="216"/>
      <c r="AB124" s="216"/>
      <c r="AC124" s="216"/>
      <c r="AD124" s="216"/>
      <c r="AE124" s="216"/>
    </row>
    <row r="125" s="2" customFormat="1" ht="22.8" customHeight="1">
      <c r="A125" s="39"/>
      <c r="B125" s="40"/>
      <c r="C125" s="108" t="s">
        <v>157</v>
      </c>
      <c r="D125" s="41"/>
      <c r="E125" s="41"/>
      <c r="F125" s="41"/>
      <c r="G125" s="41"/>
      <c r="H125" s="41"/>
      <c r="I125" s="155"/>
      <c r="J125" s="224">
        <f>BK125</f>
        <v>0</v>
      </c>
      <c r="K125" s="41"/>
      <c r="L125" s="45"/>
      <c r="M125" s="104"/>
      <c r="N125" s="225"/>
      <c r="O125" s="105"/>
      <c r="P125" s="226">
        <f>P126</f>
        <v>0</v>
      </c>
      <c r="Q125" s="105"/>
      <c r="R125" s="226">
        <f>R126</f>
        <v>0</v>
      </c>
      <c r="S125" s="105"/>
      <c r="T125" s="227">
        <f>T126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72</v>
      </c>
      <c r="AU125" s="18" t="s">
        <v>121</v>
      </c>
      <c r="BK125" s="228">
        <f>BK126</f>
        <v>0</v>
      </c>
    </row>
    <row r="126" s="12" customFormat="1" ht="25.92" customHeight="1">
      <c r="A126" s="12"/>
      <c r="B126" s="229"/>
      <c r="C126" s="230"/>
      <c r="D126" s="231" t="s">
        <v>72</v>
      </c>
      <c r="E126" s="232" t="s">
        <v>1767</v>
      </c>
      <c r="F126" s="232" t="s">
        <v>1768</v>
      </c>
      <c r="G126" s="230"/>
      <c r="H126" s="230"/>
      <c r="I126" s="233"/>
      <c r="J126" s="234">
        <f>BK126</f>
        <v>0</v>
      </c>
      <c r="K126" s="230"/>
      <c r="L126" s="235"/>
      <c r="M126" s="236"/>
      <c r="N126" s="237"/>
      <c r="O126" s="237"/>
      <c r="P126" s="238">
        <f>P127+P131+P133+P136</f>
        <v>0</v>
      </c>
      <c r="Q126" s="237"/>
      <c r="R126" s="238">
        <f>R127+R131+R133+R136</f>
        <v>0</v>
      </c>
      <c r="S126" s="237"/>
      <c r="T126" s="239">
        <f>T127+T131+T133+T136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40" t="s">
        <v>185</v>
      </c>
      <c r="AT126" s="241" t="s">
        <v>72</v>
      </c>
      <c r="AU126" s="241" t="s">
        <v>73</v>
      </c>
      <c r="AY126" s="240" t="s">
        <v>160</v>
      </c>
      <c r="BK126" s="242">
        <f>BK127+BK131+BK133+BK136</f>
        <v>0</v>
      </c>
    </row>
    <row r="127" s="12" customFormat="1" ht="22.8" customHeight="1">
      <c r="A127" s="12"/>
      <c r="B127" s="229"/>
      <c r="C127" s="230"/>
      <c r="D127" s="231" t="s">
        <v>72</v>
      </c>
      <c r="E127" s="243" t="s">
        <v>1769</v>
      </c>
      <c r="F127" s="243" t="s">
        <v>1770</v>
      </c>
      <c r="G127" s="230"/>
      <c r="H127" s="230"/>
      <c r="I127" s="233"/>
      <c r="J127" s="244">
        <f>BK127</f>
        <v>0</v>
      </c>
      <c r="K127" s="230"/>
      <c r="L127" s="235"/>
      <c r="M127" s="236"/>
      <c r="N127" s="237"/>
      <c r="O127" s="237"/>
      <c r="P127" s="238">
        <f>SUM(P128:P130)</f>
        <v>0</v>
      </c>
      <c r="Q127" s="237"/>
      <c r="R127" s="238">
        <f>SUM(R128:R130)</f>
        <v>0</v>
      </c>
      <c r="S127" s="237"/>
      <c r="T127" s="239">
        <f>SUM(T128:T130)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40" t="s">
        <v>185</v>
      </c>
      <c r="AT127" s="241" t="s">
        <v>72</v>
      </c>
      <c r="AU127" s="241" t="s">
        <v>77</v>
      </c>
      <c r="AY127" s="240" t="s">
        <v>160</v>
      </c>
      <c r="BK127" s="242">
        <f>SUM(BK128:BK130)</f>
        <v>0</v>
      </c>
    </row>
    <row r="128" s="2" customFormat="1" ht="16.5" customHeight="1">
      <c r="A128" s="39"/>
      <c r="B128" s="40"/>
      <c r="C128" s="245" t="s">
        <v>77</v>
      </c>
      <c r="D128" s="245" t="s">
        <v>162</v>
      </c>
      <c r="E128" s="246" t="s">
        <v>2232</v>
      </c>
      <c r="F128" s="247" t="s">
        <v>2233</v>
      </c>
      <c r="G128" s="248" t="s">
        <v>1773</v>
      </c>
      <c r="H128" s="249">
        <v>1</v>
      </c>
      <c r="I128" s="250"/>
      <c r="J128" s="251">
        <f>ROUND(I128*H128,2)</f>
        <v>0</v>
      </c>
      <c r="K128" s="252"/>
      <c r="L128" s="45"/>
      <c r="M128" s="253" t="s">
        <v>1</v>
      </c>
      <c r="N128" s="254" t="s">
        <v>38</v>
      </c>
      <c r="O128" s="92"/>
      <c r="P128" s="255">
        <f>O128*H128</f>
        <v>0</v>
      </c>
      <c r="Q128" s="255">
        <v>0</v>
      </c>
      <c r="R128" s="255">
        <f>Q128*H128</f>
        <v>0</v>
      </c>
      <c r="S128" s="255">
        <v>0</v>
      </c>
      <c r="T128" s="256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57" t="s">
        <v>166</v>
      </c>
      <c r="AT128" s="257" t="s">
        <v>162</v>
      </c>
      <c r="AU128" s="257" t="s">
        <v>81</v>
      </c>
      <c r="AY128" s="18" t="s">
        <v>160</v>
      </c>
      <c r="BE128" s="258">
        <f>IF(N128="základní",J128,0)</f>
        <v>0</v>
      </c>
      <c r="BF128" s="258">
        <f>IF(N128="snížená",J128,0)</f>
        <v>0</v>
      </c>
      <c r="BG128" s="258">
        <f>IF(N128="zákl. přenesená",J128,0)</f>
        <v>0</v>
      </c>
      <c r="BH128" s="258">
        <f>IF(N128="sníž. přenesená",J128,0)</f>
        <v>0</v>
      </c>
      <c r="BI128" s="258">
        <f>IF(N128="nulová",J128,0)</f>
        <v>0</v>
      </c>
      <c r="BJ128" s="18" t="s">
        <v>77</v>
      </c>
      <c r="BK128" s="258">
        <f>ROUND(I128*H128,2)</f>
        <v>0</v>
      </c>
      <c r="BL128" s="18" t="s">
        <v>166</v>
      </c>
      <c r="BM128" s="257" t="s">
        <v>2234</v>
      </c>
    </row>
    <row r="129" s="2" customFormat="1" ht="16.5" customHeight="1">
      <c r="A129" s="39"/>
      <c r="B129" s="40"/>
      <c r="C129" s="245" t="s">
        <v>81</v>
      </c>
      <c r="D129" s="245" t="s">
        <v>162</v>
      </c>
      <c r="E129" s="246" t="s">
        <v>2235</v>
      </c>
      <c r="F129" s="247" t="s">
        <v>2236</v>
      </c>
      <c r="G129" s="248" t="s">
        <v>1773</v>
      </c>
      <c r="H129" s="249">
        <v>1</v>
      </c>
      <c r="I129" s="250"/>
      <c r="J129" s="251">
        <f>ROUND(I129*H129,2)</f>
        <v>0</v>
      </c>
      <c r="K129" s="252"/>
      <c r="L129" s="45"/>
      <c r="M129" s="253" t="s">
        <v>1</v>
      </c>
      <c r="N129" s="254" t="s">
        <v>38</v>
      </c>
      <c r="O129" s="92"/>
      <c r="P129" s="255">
        <f>O129*H129</f>
        <v>0</v>
      </c>
      <c r="Q129" s="255">
        <v>0</v>
      </c>
      <c r="R129" s="255">
        <f>Q129*H129</f>
        <v>0</v>
      </c>
      <c r="S129" s="255">
        <v>0</v>
      </c>
      <c r="T129" s="256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57" t="s">
        <v>166</v>
      </c>
      <c r="AT129" s="257" t="s">
        <v>162</v>
      </c>
      <c r="AU129" s="257" t="s">
        <v>81</v>
      </c>
      <c r="AY129" s="18" t="s">
        <v>160</v>
      </c>
      <c r="BE129" s="258">
        <f>IF(N129="základní",J129,0)</f>
        <v>0</v>
      </c>
      <c r="BF129" s="258">
        <f>IF(N129="snížená",J129,0)</f>
        <v>0</v>
      </c>
      <c r="BG129" s="258">
        <f>IF(N129="zákl. přenesená",J129,0)</f>
        <v>0</v>
      </c>
      <c r="BH129" s="258">
        <f>IF(N129="sníž. přenesená",J129,0)</f>
        <v>0</v>
      </c>
      <c r="BI129" s="258">
        <f>IF(N129="nulová",J129,0)</f>
        <v>0</v>
      </c>
      <c r="BJ129" s="18" t="s">
        <v>77</v>
      </c>
      <c r="BK129" s="258">
        <f>ROUND(I129*H129,2)</f>
        <v>0</v>
      </c>
      <c r="BL129" s="18" t="s">
        <v>166</v>
      </c>
      <c r="BM129" s="257" t="s">
        <v>2237</v>
      </c>
    </row>
    <row r="130" s="2" customFormat="1" ht="66.75" customHeight="1">
      <c r="A130" s="39"/>
      <c r="B130" s="40"/>
      <c r="C130" s="245" t="s">
        <v>101</v>
      </c>
      <c r="D130" s="245" t="s">
        <v>162</v>
      </c>
      <c r="E130" s="246" t="s">
        <v>2238</v>
      </c>
      <c r="F130" s="247" t="s">
        <v>2239</v>
      </c>
      <c r="G130" s="248" t="s">
        <v>1773</v>
      </c>
      <c r="H130" s="249">
        <v>1</v>
      </c>
      <c r="I130" s="250"/>
      <c r="J130" s="251">
        <f>ROUND(I130*H130,2)</f>
        <v>0</v>
      </c>
      <c r="K130" s="252"/>
      <c r="L130" s="45"/>
      <c r="M130" s="253" t="s">
        <v>1</v>
      </c>
      <c r="N130" s="254" t="s">
        <v>38</v>
      </c>
      <c r="O130" s="92"/>
      <c r="P130" s="255">
        <f>O130*H130</f>
        <v>0</v>
      </c>
      <c r="Q130" s="255">
        <v>0</v>
      </c>
      <c r="R130" s="255">
        <f>Q130*H130</f>
        <v>0</v>
      </c>
      <c r="S130" s="255">
        <v>0</v>
      </c>
      <c r="T130" s="25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57" t="s">
        <v>166</v>
      </c>
      <c r="AT130" s="257" t="s">
        <v>162</v>
      </c>
      <c r="AU130" s="257" t="s">
        <v>81</v>
      </c>
      <c r="AY130" s="18" t="s">
        <v>160</v>
      </c>
      <c r="BE130" s="258">
        <f>IF(N130="základní",J130,0)</f>
        <v>0</v>
      </c>
      <c r="BF130" s="258">
        <f>IF(N130="snížená",J130,0)</f>
        <v>0</v>
      </c>
      <c r="BG130" s="258">
        <f>IF(N130="zákl. přenesená",J130,0)</f>
        <v>0</v>
      </c>
      <c r="BH130" s="258">
        <f>IF(N130="sníž. přenesená",J130,0)</f>
        <v>0</v>
      </c>
      <c r="BI130" s="258">
        <f>IF(N130="nulová",J130,0)</f>
        <v>0</v>
      </c>
      <c r="BJ130" s="18" t="s">
        <v>77</v>
      </c>
      <c r="BK130" s="258">
        <f>ROUND(I130*H130,2)</f>
        <v>0</v>
      </c>
      <c r="BL130" s="18" t="s">
        <v>166</v>
      </c>
      <c r="BM130" s="257" t="s">
        <v>2240</v>
      </c>
    </row>
    <row r="131" s="12" customFormat="1" ht="22.8" customHeight="1">
      <c r="A131" s="12"/>
      <c r="B131" s="229"/>
      <c r="C131" s="230"/>
      <c r="D131" s="231" t="s">
        <v>72</v>
      </c>
      <c r="E131" s="243" t="s">
        <v>2241</v>
      </c>
      <c r="F131" s="243" t="s">
        <v>2242</v>
      </c>
      <c r="G131" s="230"/>
      <c r="H131" s="230"/>
      <c r="I131" s="233"/>
      <c r="J131" s="244">
        <f>BK131</f>
        <v>0</v>
      </c>
      <c r="K131" s="230"/>
      <c r="L131" s="235"/>
      <c r="M131" s="236"/>
      <c r="N131" s="237"/>
      <c r="O131" s="237"/>
      <c r="P131" s="238">
        <f>P132</f>
        <v>0</v>
      </c>
      <c r="Q131" s="237"/>
      <c r="R131" s="238">
        <f>R132</f>
        <v>0</v>
      </c>
      <c r="S131" s="237"/>
      <c r="T131" s="239">
        <f>T132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40" t="s">
        <v>185</v>
      </c>
      <c r="AT131" s="241" t="s">
        <v>72</v>
      </c>
      <c r="AU131" s="241" t="s">
        <v>77</v>
      </c>
      <c r="AY131" s="240" t="s">
        <v>160</v>
      </c>
      <c r="BK131" s="242">
        <f>BK132</f>
        <v>0</v>
      </c>
    </row>
    <row r="132" s="2" customFormat="1" ht="55.5" customHeight="1">
      <c r="A132" s="39"/>
      <c r="B132" s="40"/>
      <c r="C132" s="245" t="s">
        <v>166</v>
      </c>
      <c r="D132" s="245" t="s">
        <v>162</v>
      </c>
      <c r="E132" s="246" t="s">
        <v>2243</v>
      </c>
      <c r="F132" s="247" t="s">
        <v>2244</v>
      </c>
      <c r="G132" s="248" t="s">
        <v>1773</v>
      </c>
      <c r="H132" s="249">
        <v>1</v>
      </c>
      <c r="I132" s="250"/>
      <c r="J132" s="251">
        <f>ROUND(I132*H132,2)</f>
        <v>0</v>
      </c>
      <c r="K132" s="252"/>
      <c r="L132" s="45"/>
      <c r="M132" s="253" t="s">
        <v>1</v>
      </c>
      <c r="N132" s="254" t="s">
        <v>38</v>
      </c>
      <c r="O132" s="92"/>
      <c r="P132" s="255">
        <f>O132*H132</f>
        <v>0</v>
      </c>
      <c r="Q132" s="255">
        <v>0</v>
      </c>
      <c r="R132" s="255">
        <f>Q132*H132</f>
        <v>0</v>
      </c>
      <c r="S132" s="255">
        <v>0</v>
      </c>
      <c r="T132" s="256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57" t="s">
        <v>166</v>
      </c>
      <c r="AT132" s="257" t="s">
        <v>162</v>
      </c>
      <c r="AU132" s="257" t="s">
        <v>81</v>
      </c>
      <c r="AY132" s="18" t="s">
        <v>160</v>
      </c>
      <c r="BE132" s="258">
        <f>IF(N132="základní",J132,0)</f>
        <v>0</v>
      </c>
      <c r="BF132" s="258">
        <f>IF(N132="snížená",J132,0)</f>
        <v>0</v>
      </c>
      <c r="BG132" s="258">
        <f>IF(N132="zákl. přenesená",J132,0)</f>
        <v>0</v>
      </c>
      <c r="BH132" s="258">
        <f>IF(N132="sníž. přenesená",J132,0)</f>
        <v>0</v>
      </c>
      <c r="BI132" s="258">
        <f>IF(N132="nulová",J132,0)</f>
        <v>0</v>
      </c>
      <c r="BJ132" s="18" t="s">
        <v>77</v>
      </c>
      <c r="BK132" s="258">
        <f>ROUND(I132*H132,2)</f>
        <v>0</v>
      </c>
      <c r="BL132" s="18" t="s">
        <v>166</v>
      </c>
      <c r="BM132" s="257" t="s">
        <v>2245</v>
      </c>
    </row>
    <row r="133" s="12" customFormat="1" ht="22.8" customHeight="1">
      <c r="A133" s="12"/>
      <c r="B133" s="229"/>
      <c r="C133" s="230"/>
      <c r="D133" s="231" t="s">
        <v>72</v>
      </c>
      <c r="E133" s="243" t="s">
        <v>1776</v>
      </c>
      <c r="F133" s="243" t="s">
        <v>1777</v>
      </c>
      <c r="G133" s="230"/>
      <c r="H133" s="230"/>
      <c r="I133" s="233"/>
      <c r="J133" s="244">
        <f>BK133</f>
        <v>0</v>
      </c>
      <c r="K133" s="230"/>
      <c r="L133" s="235"/>
      <c r="M133" s="236"/>
      <c r="N133" s="237"/>
      <c r="O133" s="237"/>
      <c r="P133" s="238">
        <f>SUM(P134:P135)</f>
        <v>0</v>
      </c>
      <c r="Q133" s="237"/>
      <c r="R133" s="238">
        <f>SUM(R134:R135)</f>
        <v>0</v>
      </c>
      <c r="S133" s="237"/>
      <c r="T133" s="239">
        <f>SUM(T134:T135)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40" t="s">
        <v>185</v>
      </c>
      <c r="AT133" s="241" t="s">
        <v>72</v>
      </c>
      <c r="AU133" s="241" t="s">
        <v>77</v>
      </c>
      <c r="AY133" s="240" t="s">
        <v>160</v>
      </c>
      <c r="BK133" s="242">
        <f>SUM(BK134:BK135)</f>
        <v>0</v>
      </c>
    </row>
    <row r="134" s="2" customFormat="1" ht="21.75" customHeight="1">
      <c r="A134" s="39"/>
      <c r="B134" s="40"/>
      <c r="C134" s="245" t="s">
        <v>185</v>
      </c>
      <c r="D134" s="245" t="s">
        <v>162</v>
      </c>
      <c r="E134" s="246" t="s">
        <v>2246</v>
      </c>
      <c r="F134" s="247" t="s">
        <v>2247</v>
      </c>
      <c r="G134" s="248" t="s">
        <v>1773</v>
      </c>
      <c r="H134" s="249">
        <v>1</v>
      </c>
      <c r="I134" s="250"/>
      <c r="J134" s="251">
        <f>ROUND(I134*H134,2)</f>
        <v>0</v>
      </c>
      <c r="K134" s="252"/>
      <c r="L134" s="45"/>
      <c r="M134" s="253" t="s">
        <v>1</v>
      </c>
      <c r="N134" s="254" t="s">
        <v>38</v>
      </c>
      <c r="O134" s="92"/>
      <c r="P134" s="255">
        <f>O134*H134</f>
        <v>0</v>
      </c>
      <c r="Q134" s="255">
        <v>0</v>
      </c>
      <c r="R134" s="255">
        <f>Q134*H134</f>
        <v>0</v>
      </c>
      <c r="S134" s="255">
        <v>0</v>
      </c>
      <c r="T134" s="256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57" t="s">
        <v>1774</v>
      </c>
      <c r="AT134" s="257" t="s">
        <v>162</v>
      </c>
      <c r="AU134" s="257" t="s">
        <v>81</v>
      </c>
      <c r="AY134" s="18" t="s">
        <v>160</v>
      </c>
      <c r="BE134" s="258">
        <f>IF(N134="základní",J134,0)</f>
        <v>0</v>
      </c>
      <c r="BF134" s="258">
        <f>IF(N134="snížená",J134,0)</f>
        <v>0</v>
      </c>
      <c r="BG134" s="258">
        <f>IF(N134="zákl. přenesená",J134,0)</f>
        <v>0</v>
      </c>
      <c r="BH134" s="258">
        <f>IF(N134="sníž. přenesená",J134,0)</f>
        <v>0</v>
      </c>
      <c r="BI134" s="258">
        <f>IF(N134="nulová",J134,0)</f>
        <v>0</v>
      </c>
      <c r="BJ134" s="18" t="s">
        <v>77</v>
      </c>
      <c r="BK134" s="258">
        <f>ROUND(I134*H134,2)</f>
        <v>0</v>
      </c>
      <c r="BL134" s="18" t="s">
        <v>1774</v>
      </c>
      <c r="BM134" s="257" t="s">
        <v>2248</v>
      </c>
    </row>
    <row r="135" s="2" customFormat="1" ht="21.75" customHeight="1">
      <c r="A135" s="39"/>
      <c r="B135" s="40"/>
      <c r="C135" s="245" t="s">
        <v>199</v>
      </c>
      <c r="D135" s="245" t="s">
        <v>162</v>
      </c>
      <c r="E135" s="246" t="s">
        <v>2249</v>
      </c>
      <c r="F135" s="247" t="s">
        <v>2250</v>
      </c>
      <c r="G135" s="248" t="s">
        <v>1773</v>
      </c>
      <c r="H135" s="249">
        <v>1</v>
      </c>
      <c r="I135" s="250"/>
      <c r="J135" s="251">
        <f>ROUND(I135*H135,2)</f>
        <v>0</v>
      </c>
      <c r="K135" s="252"/>
      <c r="L135" s="45"/>
      <c r="M135" s="253" t="s">
        <v>1</v>
      </c>
      <c r="N135" s="254" t="s">
        <v>38</v>
      </c>
      <c r="O135" s="92"/>
      <c r="P135" s="255">
        <f>O135*H135</f>
        <v>0</v>
      </c>
      <c r="Q135" s="255">
        <v>0</v>
      </c>
      <c r="R135" s="255">
        <f>Q135*H135</f>
        <v>0</v>
      </c>
      <c r="S135" s="255">
        <v>0</v>
      </c>
      <c r="T135" s="256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57" t="s">
        <v>1774</v>
      </c>
      <c r="AT135" s="257" t="s">
        <v>162</v>
      </c>
      <c r="AU135" s="257" t="s">
        <v>81</v>
      </c>
      <c r="AY135" s="18" t="s">
        <v>160</v>
      </c>
      <c r="BE135" s="258">
        <f>IF(N135="základní",J135,0)</f>
        <v>0</v>
      </c>
      <c r="BF135" s="258">
        <f>IF(N135="snížená",J135,0)</f>
        <v>0</v>
      </c>
      <c r="BG135" s="258">
        <f>IF(N135="zákl. přenesená",J135,0)</f>
        <v>0</v>
      </c>
      <c r="BH135" s="258">
        <f>IF(N135="sníž. přenesená",J135,0)</f>
        <v>0</v>
      </c>
      <c r="BI135" s="258">
        <f>IF(N135="nulová",J135,0)</f>
        <v>0</v>
      </c>
      <c r="BJ135" s="18" t="s">
        <v>77</v>
      </c>
      <c r="BK135" s="258">
        <f>ROUND(I135*H135,2)</f>
        <v>0</v>
      </c>
      <c r="BL135" s="18" t="s">
        <v>1774</v>
      </c>
      <c r="BM135" s="257" t="s">
        <v>2251</v>
      </c>
    </row>
    <row r="136" s="12" customFormat="1" ht="22.8" customHeight="1">
      <c r="A136" s="12"/>
      <c r="B136" s="229"/>
      <c r="C136" s="230"/>
      <c r="D136" s="231" t="s">
        <v>72</v>
      </c>
      <c r="E136" s="243" t="s">
        <v>2252</v>
      </c>
      <c r="F136" s="243" t="s">
        <v>2253</v>
      </c>
      <c r="G136" s="230"/>
      <c r="H136" s="230"/>
      <c r="I136" s="233"/>
      <c r="J136" s="244">
        <f>BK136</f>
        <v>0</v>
      </c>
      <c r="K136" s="230"/>
      <c r="L136" s="235"/>
      <c r="M136" s="236"/>
      <c r="N136" s="237"/>
      <c r="O136" s="237"/>
      <c r="P136" s="238">
        <f>P137</f>
        <v>0</v>
      </c>
      <c r="Q136" s="237"/>
      <c r="R136" s="238">
        <f>R137</f>
        <v>0</v>
      </c>
      <c r="S136" s="237"/>
      <c r="T136" s="239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40" t="s">
        <v>185</v>
      </c>
      <c r="AT136" s="241" t="s">
        <v>72</v>
      </c>
      <c r="AU136" s="241" t="s">
        <v>77</v>
      </c>
      <c r="AY136" s="240" t="s">
        <v>160</v>
      </c>
      <c r="BK136" s="242">
        <f>BK137</f>
        <v>0</v>
      </c>
    </row>
    <row r="137" s="2" customFormat="1" ht="33" customHeight="1">
      <c r="A137" s="39"/>
      <c r="B137" s="40"/>
      <c r="C137" s="245" t="s">
        <v>194</v>
      </c>
      <c r="D137" s="245" t="s">
        <v>162</v>
      </c>
      <c r="E137" s="246" t="s">
        <v>2254</v>
      </c>
      <c r="F137" s="247" t="s">
        <v>2255</v>
      </c>
      <c r="G137" s="248" t="s">
        <v>1437</v>
      </c>
      <c r="H137" s="249">
        <v>1</v>
      </c>
      <c r="I137" s="250"/>
      <c r="J137" s="251">
        <f>ROUND(I137*H137,2)</f>
        <v>0</v>
      </c>
      <c r="K137" s="252"/>
      <c r="L137" s="45"/>
      <c r="M137" s="315" t="s">
        <v>1</v>
      </c>
      <c r="N137" s="316" t="s">
        <v>38</v>
      </c>
      <c r="O137" s="317"/>
      <c r="P137" s="318">
        <f>O137*H137</f>
        <v>0</v>
      </c>
      <c r="Q137" s="318">
        <v>0</v>
      </c>
      <c r="R137" s="318">
        <f>Q137*H137</f>
        <v>0</v>
      </c>
      <c r="S137" s="318">
        <v>0</v>
      </c>
      <c r="T137" s="31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57" t="s">
        <v>166</v>
      </c>
      <c r="AT137" s="257" t="s">
        <v>162</v>
      </c>
      <c r="AU137" s="257" t="s">
        <v>81</v>
      </c>
      <c r="AY137" s="18" t="s">
        <v>160</v>
      </c>
      <c r="BE137" s="258">
        <f>IF(N137="základní",J137,0)</f>
        <v>0</v>
      </c>
      <c r="BF137" s="258">
        <f>IF(N137="snížená",J137,0)</f>
        <v>0</v>
      </c>
      <c r="BG137" s="258">
        <f>IF(N137="zákl. přenesená",J137,0)</f>
        <v>0</v>
      </c>
      <c r="BH137" s="258">
        <f>IF(N137="sníž. přenesená",J137,0)</f>
        <v>0</v>
      </c>
      <c r="BI137" s="258">
        <f>IF(N137="nulová",J137,0)</f>
        <v>0</v>
      </c>
      <c r="BJ137" s="18" t="s">
        <v>77</v>
      </c>
      <c r="BK137" s="258">
        <f>ROUND(I137*H137,2)</f>
        <v>0</v>
      </c>
      <c r="BL137" s="18" t="s">
        <v>166</v>
      </c>
      <c r="BM137" s="257" t="s">
        <v>2256</v>
      </c>
    </row>
    <row r="138" s="2" customFormat="1" ht="6.96" customHeight="1">
      <c r="A138" s="39"/>
      <c r="B138" s="67"/>
      <c r="C138" s="68"/>
      <c r="D138" s="68"/>
      <c r="E138" s="68"/>
      <c r="F138" s="68"/>
      <c r="G138" s="68"/>
      <c r="H138" s="68"/>
      <c r="I138" s="193"/>
      <c r="J138" s="68"/>
      <c r="K138" s="68"/>
      <c r="L138" s="45"/>
      <c r="M138" s="39"/>
      <c r="O138" s="39"/>
      <c r="P138" s="39"/>
      <c r="Q138" s="39"/>
      <c r="R138" s="39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</sheetData>
  <sheetProtection sheet="1" autoFilter="0" formatColumns="0" formatRows="0" objects="1" scenarios="1" spinCount="100000" saltValue="S9rrW5G1+IJ/vfbbRr1ZFW8qCYBgAyMPaLRUnduFpw41c5bR9tpTqIixDkz8SVahHjtjtnZOH4DUIi7ZJc/FAQ==" hashValue="6HKy6kS9UySfOtlMJmtqf6SB38RinbWS98KBvaMNpxmMxCLL1pY66VN4zvhpT1d68xRkYdDGH5p8NwQK3Pc7Yw==" algorithmName="SHA-512" password="CC35"/>
  <autoFilter ref="C124:K13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50"/>
      <c r="J3" s="149"/>
      <c r="K3" s="149"/>
      <c r="L3" s="21"/>
      <c r="AT3" s="18" t="s">
        <v>81</v>
      </c>
    </row>
    <row r="4" s="1" customFormat="1" ht="24.96" customHeight="1">
      <c r="B4" s="21"/>
      <c r="D4" s="151" t="s">
        <v>112</v>
      </c>
      <c r="I4" s="147"/>
      <c r="L4" s="21"/>
      <c r="M4" s="152" t="s">
        <v>10</v>
      </c>
      <c r="AT4" s="18" t="s">
        <v>4</v>
      </c>
    </row>
    <row r="5" s="1" customFormat="1" ht="6.96" customHeight="1">
      <c r="B5" s="21"/>
      <c r="I5" s="147"/>
      <c r="L5" s="21"/>
    </row>
    <row r="6" s="1" customFormat="1" ht="12" customHeight="1">
      <c r="B6" s="21"/>
      <c r="D6" s="153" t="s">
        <v>15</v>
      </c>
      <c r="I6" s="147"/>
      <c r="L6" s="21"/>
    </row>
    <row r="7" s="1" customFormat="1" ht="16.5" customHeight="1">
      <c r="B7" s="21"/>
      <c r="E7" s="154" t="str">
        <f>'Rekapitulace stavby'!K6</f>
        <v>Revitalizace školní družiny v Milíně - energetické úspory</v>
      </c>
      <c r="F7" s="153"/>
      <c r="G7" s="153"/>
      <c r="H7" s="153"/>
      <c r="I7" s="147"/>
      <c r="L7" s="21"/>
    </row>
    <row r="8" s="1" customFormat="1" ht="12" customHeight="1">
      <c r="B8" s="21"/>
      <c r="D8" s="153" t="s">
        <v>113</v>
      </c>
      <c r="I8" s="147"/>
      <c r="L8" s="21"/>
    </row>
    <row r="9" s="2" customFormat="1" ht="16.5" customHeight="1">
      <c r="A9" s="39"/>
      <c r="B9" s="45"/>
      <c r="C9" s="39"/>
      <c r="D9" s="39"/>
      <c r="E9" s="154" t="s">
        <v>114</v>
      </c>
      <c r="F9" s="39"/>
      <c r="G9" s="39"/>
      <c r="H9" s="39"/>
      <c r="I9" s="15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3" t="s">
        <v>115</v>
      </c>
      <c r="E10" s="39"/>
      <c r="F10" s="39"/>
      <c r="G10" s="39"/>
      <c r="H10" s="39"/>
      <c r="I10" s="15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6" t="s">
        <v>116</v>
      </c>
      <c r="F11" s="39"/>
      <c r="G11" s="39"/>
      <c r="H11" s="39"/>
      <c r="I11" s="155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155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3" t="s">
        <v>17</v>
      </c>
      <c r="E13" s="39"/>
      <c r="F13" s="142" t="s">
        <v>1</v>
      </c>
      <c r="G13" s="39"/>
      <c r="H13" s="39"/>
      <c r="I13" s="157" t="s">
        <v>18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3" t="s">
        <v>19</v>
      </c>
      <c r="E14" s="39"/>
      <c r="F14" s="142" t="s">
        <v>20</v>
      </c>
      <c r="G14" s="39"/>
      <c r="H14" s="39"/>
      <c r="I14" s="157" t="s">
        <v>21</v>
      </c>
      <c r="J14" s="158" t="str">
        <f>'Rekapitulace stavby'!AN8</f>
        <v>2. 12. 2020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155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3" t="s">
        <v>23</v>
      </c>
      <c r="E16" s="39"/>
      <c r="F16" s="39"/>
      <c r="G16" s="39"/>
      <c r="H16" s="39"/>
      <c r="I16" s="157" t="s">
        <v>24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7" t="s">
        <v>26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155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3" t="s">
        <v>27</v>
      </c>
      <c r="E19" s="39"/>
      <c r="F19" s="39"/>
      <c r="G19" s="39"/>
      <c r="H19" s="39"/>
      <c r="I19" s="157" t="s">
        <v>24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7" t="s">
        <v>26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155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3" t="s">
        <v>29</v>
      </c>
      <c r="E22" s="39"/>
      <c r="F22" s="39"/>
      <c r="G22" s="39"/>
      <c r="H22" s="39"/>
      <c r="I22" s="157" t="s">
        <v>24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57" t="s">
        <v>26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155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3" t="s">
        <v>31</v>
      </c>
      <c r="E25" s="39"/>
      <c r="F25" s="39"/>
      <c r="G25" s="39"/>
      <c r="H25" s="39"/>
      <c r="I25" s="157" t="s">
        <v>24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7" t="s">
        <v>26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155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3" t="s">
        <v>32</v>
      </c>
      <c r="E28" s="39"/>
      <c r="F28" s="39"/>
      <c r="G28" s="39"/>
      <c r="H28" s="39"/>
      <c r="I28" s="15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62"/>
      <c r="J29" s="159"/>
      <c r="K29" s="159"/>
      <c r="L29" s="163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155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4"/>
      <c r="E31" s="164"/>
      <c r="F31" s="164"/>
      <c r="G31" s="164"/>
      <c r="H31" s="164"/>
      <c r="I31" s="165"/>
      <c r="J31" s="164"/>
      <c r="K31" s="164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6" t="s">
        <v>33</v>
      </c>
      <c r="E32" s="39"/>
      <c r="F32" s="39"/>
      <c r="G32" s="39"/>
      <c r="H32" s="39"/>
      <c r="I32" s="155"/>
      <c r="J32" s="167">
        <f>ROUND(J143,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4"/>
      <c r="E33" s="164"/>
      <c r="F33" s="164"/>
      <c r="G33" s="164"/>
      <c r="H33" s="164"/>
      <c r="I33" s="165"/>
      <c r="J33" s="164"/>
      <c r="K33" s="164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8" t="s">
        <v>35</v>
      </c>
      <c r="G34" s="39"/>
      <c r="H34" s="39"/>
      <c r="I34" s="169" t="s">
        <v>34</v>
      </c>
      <c r="J34" s="168" t="s">
        <v>36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70" t="s">
        <v>37</v>
      </c>
      <c r="E35" s="153" t="s">
        <v>38</v>
      </c>
      <c r="F35" s="171">
        <f>ROUND((SUM(BE143:BE729)),  2)</f>
        <v>0</v>
      </c>
      <c r="G35" s="39"/>
      <c r="H35" s="39"/>
      <c r="I35" s="172">
        <v>0.20999999999999999</v>
      </c>
      <c r="J35" s="171">
        <f>ROUND(((SUM(BE143:BE729))*I35),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3" t="s">
        <v>39</v>
      </c>
      <c r="F36" s="171">
        <f>ROUND((SUM(BF143:BF729)),  2)</f>
        <v>0</v>
      </c>
      <c r="G36" s="39"/>
      <c r="H36" s="39"/>
      <c r="I36" s="172">
        <v>0.14999999999999999</v>
      </c>
      <c r="J36" s="171">
        <f>ROUND(((SUM(BF143:BF729))*I36),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3" t="s">
        <v>40</v>
      </c>
      <c r="F37" s="171">
        <f>ROUND((SUM(BG143:BG729)),  2)</f>
        <v>0</v>
      </c>
      <c r="G37" s="39"/>
      <c r="H37" s="39"/>
      <c r="I37" s="172">
        <v>0.20999999999999999</v>
      </c>
      <c r="J37" s="171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3" t="s">
        <v>41</v>
      </c>
      <c r="F38" s="171">
        <f>ROUND((SUM(BH143:BH729)),  2)</f>
        <v>0</v>
      </c>
      <c r="G38" s="39"/>
      <c r="H38" s="39"/>
      <c r="I38" s="172">
        <v>0.14999999999999999</v>
      </c>
      <c r="J38" s="171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3" t="s">
        <v>42</v>
      </c>
      <c r="F39" s="171">
        <f>ROUND((SUM(BI143:BI729)),  2)</f>
        <v>0</v>
      </c>
      <c r="G39" s="39"/>
      <c r="H39" s="39"/>
      <c r="I39" s="172">
        <v>0</v>
      </c>
      <c r="J39" s="171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15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73"/>
      <c r="D41" s="174" t="s">
        <v>43</v>
      </c>
      <c r="E41" s="175"/>
      <c r="F41" s="175"/>
      <c r="G41" s="176" t="s">
        <v>44</v>
      </c>
      <c r="H41" s="177" t="s">
        <v>45</v>
      </c>
      <c r="I41" s="178"/>
      <c r="J41" s="179">
        <f>SUM(J32:J39)</f>
        <v>0</v>
      </c>
      <c r="K41" s="180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155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I43" s="147"/>
      <c r="L43" s="21"/>
    </row>
    <row r="44" s="1" customFormat="1" ht="14.4" customHeight="1">
      <c r="B44" s="21"/>
      <c r="I44" s="147"/>
      <c r="L44" s="21"/>
    </row>
    <row r="45" s="1" customFormat="1" ht="14.4" customHeight="1">
      <c r="B45" s="21"/>
      <c r="I45" s="147"/>
      <c r="L45" s="21"/>
    </row>
    <row r="46" s="1" customFormat="1" ht="14.4" customHeight="1">
      <c r="B46" s="21"/>
      <c r="I46" s="147"/>
      <c r="L46" s="21"/>
    </row>
    <row r="47" s="1" customFormat="1" ht="14.4" customHeight="1">
      <c r="B47" s="21"/>
      <c r="I47" s="147"/>
      <c r="L47" s="21"/>
    </row>
    <row r="48" s="1" customFormat="1" ht="14.4" customHeight="1">
      <c r="B48" s="21"/>
      <c r="I48" s="147"/>
      <c r="L48" s="21"/>
    </row>
    <row r="49" s="1" customFormat="1" ht="14.4" customHeight="1">
      <c r="B49" s="21"/>
      <c r="I49" s="147"/>
      <c r="L49" s="21"/>
    </row>
    <row r="50" s="2" customFormat="1" ht="14.4" customHeight="1">
      <c r="B50" s="64"/>
      <c r="D50" s="181" t="s">
        <v>46</v>
      </c>
      <c r="E50" s="182"/>
      <c r="F50" s="182"/>
      <c r="G50" s="181" t="s">
        <v>47</v>
      </c>
      <c r="H50" s="182"/>
      <c r="I50" s="183"/>
      <c r="J50" s="182"/>
      <c r="K50" s="182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4" t="s">
        <v>48</v>
      </c>
      <c r="E61" s="185"/>
      <c r="F61" s="186" t="s">
        <v>49</v>
      </c>
      <c r="G61" s="184" t="s">
        <v>48</v>
      </c>
      <c r="H61" s="185"/>
      <c r="I61" s="187"/>
      <c r="J61" s="188" t="s">
        <v>49</v>
      </c>
      <c r="K61" s="185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1" t="s">
        <v>50</v>
      </c>
      <c r="E65" s="189"/>
      <c r="F65" s="189"/>
      <c r="G65" s="181" t="s">
        <v>51</v>
      </c>
      <c r="H65" s="189"/>
      <c r="I65" s="190"/>
      <c r="J65" s="189"/>
      <c r="K65" s="18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4" t="s">
        <v>48</v>
      </c>
      <c r="E76" s="185"/>
      <c r="F76" s="186" t="s">
        <v>49</v>
      </c>
      <c r="G76" s="184" t="s">
        <v>48</v>
      </c>
      <c r="H76" s="185"/>
      <c r="I76" s="187"/>
      <c r="J76" s="188" t="s">
        <v>49</v>
      </c>
      <c r="K76" s="185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1"/>
      <c r="C77" s="192"/>
      <c r="D77" s="192"/>
      <c r="E77" s="192"/>
      <c r="F77" s="192"/>
      <c r="G77" s="192"/>
      <c r="H77" s="192"/>
      <c r="I77" s="193"/>
      <c r="J77" s="192"/>
      <c r="K77" s="19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4"/>
      <c r="C81" s="195"/>
      <c r="D81" s="195"/>
      <c r="E81" s="195"/>
      <c r="F81" s="195"/>
      <c r="G81" s="195"/>
      <c r="H81" s="195"/>
      <c r="I81" s="196"/>
      <c r="J81" s="195"/>
      <c r="K81" s="19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15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5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15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97" t="str">
        <f>E7</f>
        <v>Revitalizace školní družiny v Milíně - energetické úspory</v>
      </c>
      <c r="F85" s="33"/>
      <c r="G85" s="33"/>
      <c r="H85" s="33"/>
      <c r="I85" s="15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113</v>
      </c>
      <c r="D86" s="23"/>
      <c r="E86" s="23"/>
      <c r="F86" s="23"/>
      <c r="G86" s="23"/>
      <c r="H86" s="23"/>
      <c r="I86" s="147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97" t="s">
        <v>114</v>
      </c>
      <c r="F87" s="41"/>
      <c r="G87" s="41"/>
      <c r="H87" s="41"/>
      <c r="I87" s="15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115</v>
      </c>
      <c r="D88" s="41"/>
      <c r="E88" s="41"/>
      <c r="F88" s="41"/>
      <c r="G88" s="41"/>
      <c r="H88" s="41"/>
      <c r="I88" s="15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1.1 - Architektonicko stavební část</v>
      </c>
      <c r="F89" s="41"/>
      <c r="G89" s="41"/>
      <c r="H89" s="41"/>
      <c r="I89" s="155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5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19</v>
      </c>
      <c r="D91" s="41"/>
      <c r="E91" s="41"/>
      <c r="F91" s="28" t="str">
        <f>F14</f>
        <v>Milín 262 31, č.p. 248</v>
      </c>
      <c r="G91" s="41"/>
      <c r="H91" s="41"/>
      <c r="I91" s="157" t="s">
        <v>21</v>
      </c>
      <c r="J91" s="80" t="str">
        <f>IF(J14="","",J14)</f>
        <v>2. 12. 2020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155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23</v>
      </c>
      <c r="D93" s="41"/>
      <c r="E93" s="41"/>
      <c r="F93" s="28" t="str">
        <f>E17</f>
        <v xml:space="preserve"> </v>
      </c>
      <c r="G93" s="41"/>
      <c r="H93" s="41"/>
      <c r="I93" s="157" t="s">
        <v>29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27</v>
      </c>
      <c r="D94" s="41"/>
      <c r="E94" s="41"/>
      <c r="F94" s="28" t="str">
        <f>IF(E20="","",E20)</f>
        <v>Vyplň údaj</v>
      </c>
      <c r="G94" s="41"/>
      <c r="H94" s="41"/>
      <c r="I94" s="157" t="s">
        <v>31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5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98" t="s">
        <v>118</v>
      </c>
      <c r="D96" s="199"/>
      <c r="E96" s="199"/>
      <c r="F96" s="199"/>
      <c r="G96" s="199"/>
      <c r="H96" s="199"/>
      <c r="I96" s="200"/>
      <c r="J96" s="201" t="s">
        <v>119</v>
      </c>
      <c r="K96" s="199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155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202" t="s">
        <v>120</v>
      </c>
      <c r="D98" s="41"/>
      <c r="E98" s="41"/>
      <c r="F98" s="41"/>
      <c r="G98" s="41"/>
      <c r="H98" s="41"/>
      <c r="I98" s="155"/>
      <c r="J98" s="111">
        <f>J143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121</v>
      </c>
    </row>
    <row r="99" s="9" customFormat="1" ht="24.96" customHeight="1">
      <c r="A99" s="9"/>
      <c r="B99" s="203"/>
      <c r="C99" s="204"/>
      <c r="D99" s="205" t="s">
        <v>122</v>
      </c>
      <c r="E99" s="206"/>
      <c r="F99" s="206"/>
      <c r="G99" s="206"/>
      <c r="H99" s="206"/>
      <c r="I99" s="207"/>
      <c r="J99" s="208">
        <f>J144</f>
        <v>0</v>
      </c>
      <c r="K99" s="204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10"/>
      <c r="C100" s="134"/>
      <c r="D100" s="211" t="s">
        <v>123</v>
      </c>
      <c r="E100" s="212"/>
      <c r="F100" s="212"/>
      <c r="G100" s="212"/>
      <c r="H100" s="212"/>
      <c r="I100" s="213"/>
      <c r="J100" s="214">
        <f>J145</f>
        <v>0</v>
      </c>
      <c r="K100" s="134"/>
      <c r="L100" s="21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0"/>
      <c r="C101" s="134"/>
      <c r="D101" s="211" t="s">
        <v>124</v>
      </c>
      <c r="E101" s="212"/>
      <c r="F101" s="212"/>
      <c r="G101" s="212"/>
      <c r="H101" s="212"/>
      <c r="I101" s="213"/>
      <c r="J101" s="214">
        <f>J150</f>
        <v>0</v>
      </c>
      <c r="K101" s="134"/>
      <c r="L101" s="21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0"/>
      <c r="C102" s="134"/>
      <c r="D102" s="211" t="s">
        <v>125</v>
      </c>
      <c r="E102" s="212"/>
      <c r="F102" s="212"/>
      <c r="G102" s="212"/>
      <c r="H102" s="212"/>
      <c r="I102" s="213"/>
      <c r="J102" s="214">
        <f>J162</f>
        <v>0</v>
      </c>
      <c r="K102" s="134"/>
      <c r="L102" s="21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0"/>
      <c r="C103" s="134"/>
      <c r="D103" s="211" t="s">
        <v>126</v>
      </c>
      <c r="E103" s="212"/>
      <c r="F103" s="212"/>
      <c r="G103" s="212"/>
      <c r="H103" s="212"/>
      <c r="I103" s="213"/>
      <c r="J103" s="214">
        <f>J187</f>
        <v>0</v>
      </c>
      <c r="K103" s="134"/>
      <c r="L103" s="21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0"/>
      <c r="C104" s="134"/>
      <c r="D104" s="211" t="s">
        <v>127</v>
      </c>
      <c r="E104" s="212"/>
      <c r="F104" s="212"/>
      <c r="G104" s="212"/>
      <c r="H104" s="212"/>
      <c r="I104" s="213"/>
      <c r="J104" s="214">
        <f>J297</f>
        <v>0</v>
      </c>
      <c r="K104" s="134"/>
      <c r="L104" s="21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10"/>
      <c r="C105" s="134"/>
      <c r="D105" s="211" t="s">
        <v>128</v>
      </c>
      <c r="E105" s="212"/>
      <c r="F105" s="212"/>
      <c r="G105" s="212"/>
      <c r="H105" s="212"/>
      <c r="I105" s="213"/>
      <c r="J105" s="214">
        <f>J307</f>
        <v>0</v>
      </c>
      <c r="K105" s="134"/>
      <c r="L105" s="21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10"/>
      <c r="C106" s="134"/>
      <c r="D106" s="211" t="s">
        <v>129</v>
      </c>
      <c r="E106" s="212"/>
      <c r="F106" s="212"/>
      <c r="G106" s="212"/>
      <c r="H106" s="212"/>
      <c r="I106" s="213"/>
      <c r="J106" s="214">
        <f>J362</f>
        <v>0</v>
      </c>
      <c r="K106" s="134"/>
      <c r="L106" s="21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10"/>
      <c r="C107" s="134"/>
      <c r="D107" s="211" t="s">
        <v>130</v>
      </c>
      <c r="E107" s="212"/>
      <c r="F107" s="212"/>
      <c r="G107" s="212"/>
      <c r="H107" s="212"/>
      <c r="I107" s="213"/>
      <c r="J107" s="214">
        <f>J372</f>
        <v>0</v>
      </c>
      <c r="K107" s="134"/>
      <c r="L107" s="21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10"/>
      <c r="C108" s="134"/>
      <c r="D108" s="211" t="s">
        <v>131</v>
      </c>
      <c r="E108" s="212"/>
      <c r="F108" s="212"/>
      <c r="G108" s="212"/>
      <c r="H108" s="212"/>
      <c r="I108" s="213"/>
      <c r="J108" s="214">
        <f>J374</f>
        <v>0</v>
      </c>
      <c r="K108" s="134"/>
      <c r="L108" s="21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10"/>
      <c r="C109" s="134"/>
      <c r="D109" s="211" t="s">
        <v>132</v>
      </c>
      <c r="E109" s="212"/>
      <c r="F109" s="212"/>
      <c r="G109" s="212"/>
      <c r="H109" s="212"/>
      <c r="I109" s="213"/>
      <c r="J109" s="214">
        <f>J386</f>
        <v>0</v>
      </c>
      <c r="K109" s="134"/>
      <c r="L109" s="21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203"/>
      <c r="C110" s="204"/>
      <c r="D110" s="205" t="s">
        <v>133</v>
      </c>
      <c r="E110" s="206"/>
      <c r="F110" s="206"/>
      <c r="G110" s="206"/>
      <c r="H110" s="206"/>
      <c r="I110" s="207"/>
      <c r="J110" s="208">
        <f>J388</f>
        <v>0</v>
      </c>
      <c r="K110" s="204"/>
      <c r="L110" s="20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0" customFormat="1" ht="19.92" customHeight="1">
      <c r="A111" s="10"/>
      <c r="B111" s="210"/>
      <c r="C111" s="134"/>
      <c r="D111" s="211" t="s">
        <v>134</v>
      </c>
      <c r="E111" s="212"/>
      <c r="F111" s="212"/>
      <c r="G111" s="212"/>
      <c r="H111" s="212"/>
      <c r="I111" s="213"/>
      <c r="J111" s="214">
        <f>J389</f>
        <v>0</v>
      </c>
      <c r="K111" s="134"/>
      <c r="L111" s="215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10"/>
      <c r="C112" s="134"/>
      <c r="D112" s="211" t="s">
        <v>135</v>
      </c>
      <c r="E112" s="212"/>
      <c r="F112" s="212"/>
      <c r="G112" s="212"/>
      <c r="H112" s="212"/>
      <c r="I112" s="213"/>
      <c r="J112" s="214">
        <f>J458</f>
        <v>0</v>
      </c>
      <c r="K112" s="134"/>
      <c r="L112" s="215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10"/>
      <c r="C113" s="134"/>
      <c r="D113" s="211" t="s">
        <v>136</v>
      </c>
      <c r="E113" s="212"/>
      <c r="F113" s="212"/>
      <c r="G113" s="212"/>
      <c r="H113" s="212"/>
      <c r="I113" s="213"/>
      <c r="J113" s="214">
        <f>J483</f>
        <v>0</v>
      </c>
      <c r="K113" s="134"/>
      <c r="L113" s="215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210"/>
      <c r="C114" s="134"/>
      <c r="D114" s="211" t="s">
        <v>137</v>
      </c>
      <c r="E114" s="212"/>
      <c r="F114" s="212"/>
      <c r="G114" s="212"/>
      <c r="H114" s="212"/>
      <c r="I114" s="213"/>
      <c r="J114" s="214">
        <f>J540</f>
        <v>0</v>
      </c>
      <c r="K114" s="134"/>
      <c r="L114" s="215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210"/>
      <c r="C115" s="134"/>
      <c r="D115" s="211" t="s">
        <v>138</v>
      </c>
      <c r="E115" s="212"/>
      <c r="F115" s="212"/>
      <c r="G115" s="212"/>
      <c r="H115" s="212"/>
      <c r="I115" s="213"/>
      <c r="J115" s="214">
        <f>J545</f>
        <v>0</v>
      </c>
      <c r="K115" s="134"/>
      <c r="L115" s="215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210"/>
      <c r="C116" s="134"/>
      <c r="D116" s="211" t="s">
        <v>139</v>
      </c>
      <c r="E116" s="212"/>
      <c r="F116" s="212"/>
      <c r="G116" s="212"/>
      <c r="H116" s="212"/>
      <c r="I116" s="213"/>
      <c r="J116" s="214">
        <f>J570</f>
        <v>0</v>
      </c>
      <c r="K116" s="134"/>
      <c r="L116" s="215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210"/>
      <c r="C117" s="134"/>
      <c r="D117" s="211" t="s">
        <v>140</v>
      </c>
      <c r="E117" s="212"/>
      <c r="F117" s="212"/>
      <c r="G117" s="212"/>
      <c r="H117" s="212"/>
      <c r="I117" s="213"/>
      <c r="J117" s="214">
        <f>J583</f>
        <v>0</v>
      </c>
      <c r="K117" s="134"/>
      <c r="L117" s="215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210"/>
      <c r="C118" s="134"/>
      <c r="D118" s="211" t="s">
        <v>141</v>
      </c>
      <c r="E118" s="212"/>
      <c r="F118" s="212"/>
      <c r="G118" s="212"/>
      <c r="H118" s="212"/>
      <c r="I118" s="213"/>
      <c r="J118" s="214">
        <f>J638</f>
        <v>0</v>
      </c>
      <c r="K118" s="134"/>
      <c r="L118" s="215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210"/>
      <c r="C119" s="134"/>
      <c r="D119" s="211" t="s">
        <v>142</v>
      </c>
      <c r="E119" s="212"/>
      <c r="F119" s="212"/>
      <c r="G119" s="212"/>
      <c r="H119" s="212"/>
      <c r="I119" s="213"/>
      <c r="J119" s="214">
        <f>J665</f>
        <v>0</v>
      </c>
      <c r="K119" s="134"/>
      <c r="L119" s="215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210"/>
      <c r="C120" s="134"/>
      <c r="D120" s="211" t="s">
        <v>143</v>
      </c>
      <c r="E120" s="212"/>
      <c r="F120" s="212"/>
      <c r="G120" s="212"/>
      <c r="H120" s="212"/>
      <c r="I120" s="213"/>
      <c r="J120" s="214">
        <f>J703</f>
        <v>0</v>
      </c>
      <c r="K120" s="134"/>
      <c r="L120" s="215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210"/>
      <c r="C121" s="134"/>
      <c r="D121" s="211" t="s">
        <v>144</v>
      </c>
      <c r="E121" s="212"/>
      <c r="F121" s="212"/>
      <c r="G121" s="212"/>
      <c r="H121" s="212"/>
      <c r="I121" s="213"/>
      <c r="J121" s="214">
        <f>J715</f>
        <v>0</v>
      </c>
      <c r="K121" s="134"/>
      <c r="L121" s="215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2" customFormat="1" ht="21.84" customHeight="1">
      <c r="A122" s="39"/>
      <c r="B122" s="40"/>
      <c r="C122" s="41"/>
      <c r="D122" s="41"/>
      <c r="E122" s="41"/>
      <c r="F122" s="41"/>
      <c r="G122" s="41"/>
      <c r="H122" s="41"/>
      <c r="I122" s="155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67"/>
      <c r="C123" s="68"/>
      <c r="D123" s="68"/>
      <c r="E123" s="68"/>
      <c r="F123" s="68"/>
      <c r="G123" s="68"/>
      <c r="H123" s="68"/>
      <c r="I123" s="193"/>
      <c r="J123" s="68"/>
      <c r="K123" s="68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7" s="2" customFormat="1" ht="6.96" customHeight="1">
      <c r="A127" s="39"/>
      <c r="B127" s="69"/>
      <c r="C127" s="70"/>
      <c r="D127" s="70"/>
      <c r="E127" s="70"/>
      <c r="F127" s="70"/>
      <c r="G127" s="70"/>
      <c r="H127" s="70"/>
      <c r="I127" s="196"/>
      <c r="J127" s="70"/>
      <c r="K127" s="70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24.96" customHeight="1">
      <c r="A128" s="39"/>
      <c r="B128" s="40"/>
      <c r="C128" s="24" t="s">
        <v>145</v>
      </c>
      <c r="D128" s="41"/>
      <c r="E128" s="41"/>
      <c r="F128" s="41"/>
      <c r="G128" s="41"/>
      <c r="H128" s="41"/>
      <c r="I128" s="155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40"/>
      <c r="C129" s="41"/>
      <c r="D129" s="41"/>
      <c r="E129" s="41"/>
      <c r="F129" s="41"/>
      <c r="G129" s="41"/>
      <c r="H129" s="41"/>
      <c r="I129" s="155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2" customHeight="1">
      <c r="A130" s="39"/>
      <c r="B130" s="40"/>
      <c r="C130" s="33" t="s">
        <v>15</v>
      </c>
      <c r="D130" s="41"/>
      <c r="E130" s="41"/>
      <c r="F130" s="41"/>
      <c r="G130" s="41"/>
      <c r="H130" s="41"/>
      <c r="I130" s="155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6.5" customHeight="1">
      <c r="A131" s="39"/>
      <c r="B131" s="40"/>
      <c r="C131" s="41"/>
      <c r="D131" s="41"/>
      <c r="E131" s="197" t="str">
        <f>E7</f>
        <v>Revitalizace školní družiny v Milíně - energetické úspory</v>
      </c>
      <c r="F131" s="33"/>
      <c r="G131" s="33"/>
      <c r="H131" s="33"/>
      <c r="I131" s="155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1" customFormat="1" ht="12" customHeight="1">
      <c r="B132" s="22"/>
      <c r="C132" s="33" t="s">
        <v>113</v>
      </c>
      <c r="D132" s="23"/>
      <c r="E132" s="23"/>
      <c r="F132" s="23"/>
      <c r="G132" s="23"/>
      <c r="H132" s="23"/>
      <c r="I132" s="147"/>
      <c r="J132" s="23"/>
      <c r="K132" s="23"/>
      <c r="L132" s="21"/>
    </row>
    <row r="133" s="2" customFormat="1" ht="16.5" customHeight="1">
      <c r="A133" s="39"/>
      <c r="B133" s="40"/>
      <c r="C133" s="41"/>
      <c r="D133" s="41"/>
      <c r="E133" s="197" t="s">
        <v>114</v>
      </c>
      <c r="F133" s="41"/>
      <c r="G133" s="41"/>
      <c r="H133" s="41"/>
      <c r="I133" s="155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2" customHeight="1">
      <c r="A134" s="39"/>
      <c r="B134" s="40"/>
      <c r="C134" s="33" t="s">
        <v>115</v>
      </c>
      <c r="D134" s="41"/>
      <c r="E134" s="41"/>
      <c r="F134" s="41"/>
      <c r="G134" s="41"/>
      <c r="H134" s="41"/>
      <c r="I134" s="155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6.5" customHeight="1">
      <c r="A135" s="39"/>
      <c r="B135" s="40"/>
      <c r="C135" s="41"/>
      <c r="D135" s="41"/>
      <c r="E135" s="77" t="str">
        <f>E11</f>
        <v>1.1 - Architektonicko stavební část</v>
      </c>
      <c r="F135" s="41"/>
      <c r="G135" s="41"/>
      <c r="H135" s="41"/>
      <c r="I135" s="155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6.96" customHeight="1">
      <c r="A136" s="39"/>
      <c r="B136" s="40"/>
      <c r="C136" s="41"/>
      <c r="D136" s="41"/>
      <c r="E136" s="41"/>
      <c r="F136" s="41"/>
      <c r="G136" s="41"/>
      <c r="H136" s="41"/>
      <c r="I136" s="155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2" customHeight="1">
      <c r="A137" s="39"/>
      <c r="B137" s="40"/>
      <c r="C137" s="33" t="s">
        <v>19</v>
      </c>
      <c r="D137" s="41"/>
      <c r="E137" s="41"/>
      <c r="F137" s="28" t="str">
        <f>F14</f>
        <v>Milín 262 31, č.p. 248</v>
      </c>
      <c r="G137" s="41"/>
      <c r="H137" s="41"/>
      <c r="I137" s="157" t="s">
        <v>21</v>
      </c>
      <c r="J137" s="80" t="str">
        <f>IF(J14="","",J14)</f>
        <v>2. 12. 2020</v>
      </c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6.96" customHeight="1">
      <c r="A138" s="39"/>
      <c r="B138" s="40"/>
      <c r="C138" s="41"/>
      <c r="D138" s="41"/>
      <c r="E138" s="41"/>
      <c r="F138" s="41"/>
      <c r="G138" s="41"/>
      <c r="H138" s="41"/>
      <c r="I138" s="155"/>
      <c r="J138" s="41"/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15.15" customHeight="1">
      <c r="A139" s="39"/>
      <c r="B139" s="40"/>
      <c r="C139" s="33" t="s">
        <v>23</v>
      </c>
      <c r="D139" s="41"/>
      <c r="E139" s="41"/>
      <c r="F139" s="28" t="str">
        <f>E17</f>
        <v xml:space="preserve"> </v>
      </c>
      <c r="G139" s="41"/>
      <c r="H139" s="41"/>
      <c r="I139" s="157" t="s">
        <v>29</v>
      </c>
      <c r="J139" s="37" t="str">
        <f>E23</f>
        <v xml:space="preserve"> </v>
      </c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5.15" customHeight="1">
      <c r="A140" s="39"/>
      <c r="B140" s="40"/>
      <c r="C140" s="33" t="s">
        <v>27</v>
      </c>
      <c r="D140" s="41"/>
      <c r="E140" s="41"/>
      <c r="F140" s="28" t="str">
        <f>IF(E20="","",E20)</f>
        <v>Vyplň údaj</v>
      </c>
      <c r="G140" s="41"/>
      <c r="H140" s="41"/>
      <c r="I140" s="157" t="s">
        <v>31</v>
      </c>
      <c r="J140" s="37" t="str">
        <f>E26</f>
        <v xml:space="preserve"> </v>
      </c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10.32" customHeight="1">
      <c r="A141" s="39"/>
      <c r="B141" s="40"/>
      <c r="C141" s="41"/>
      <c r="D141" s="41"/>
      <c r="E141" s="41"/>
      <c r="F141" s="41"/>
      <c r="G141" s="41"/>
      <c r="H141" s="41"/>
      <c r="I141" s="155"/>
      <c r="J141" s="41"/>
      <c r="K141" s="41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11" customFormat="1" ht="29.28" customHeight="1">
      <c r="A142" s="216"/>
      <c r="B142" s="217"/>
      <c r="C142" s="218" t="s">
        <v>146</v>
      </c>
      <c r="D142" s="219" t="s">
        <v>58</v>
      </c>
      <c r="E142" s="219" t="s">
        <v>54</v>
      </c>
      <c r="F142" s="219" t="s">
        <v>55</v>
      </c>
      <c r="G142" s="219" t="s">
        <v>147</v>
      </c>
      <c r="H142" s="219" t="s">
        <v>148</v>
      </c>
      <c r="I142" s="220" t="s">
        <v>149</v>
      </c>
      <c r="J142" s="221" t="s">
        <v>119</v>
      </c>
      <c r="K142" s="222" t="s">
        <v>150</v>
      </c>
      <c r="L142" s="223"/>
      <c r="M142" s="101" t="s">
        <v>1</v>
      </c>
      <c r="N142" s="102" t="s">
        <v>37</v>
      </c>
      <c r="O142" s="102" t="s">
        <v>151</v>
      </c>
      <c r="P142" s="102" t="s">
        <v>152</v>
      </c>
      <c r="Q142" s="102" t="s">
        <v>153</v>
      </c>
      <c r="R142" s="102" t="s">
        <v>154</v>
      </c>
      <c r="S142" s="102" t="s">
        <v>155</v>
      </c>
      <c r="T142" s="103" t="s">
        <v>156</v>
      </c>
      <c r="U142" s="216"/>
      <c r="V142" s="216"/>
      <c r="W142" s="216"/>
      <c r="X142" s="216"/>
      <c r="Y142" s="216"/>
      <c r="Z142" s="216"/>
      <c r="AA142" s="216"/>
      <c r="AB142" s="216"/>
      <c r="AC142" s="216"/>
      <c r="AD142" s="216"/>
      <c r="AE142" s="216"/>
    </row>
    <row r="143" s="2" customFormat="1" ht="22.8" customHeight="1">
      <c r="A143" s="39"/>
      <c r="B143" s="40"/>
      <c r="C143" s="108" t="s">
        <v>157</v>
      </c>
      <c r="D143" s="41"/>
      <c r="E143" s="41"/>
      <c r="F143" s="41"/>
      <c r="G143" s="41"/>
      <c r="H143" s="41"/>
      <c r="I143" s="155"/>
      <c r="J143" s="224">
        <f>BK143</f>
        <v>0</v>
      </c>
      <c r="K143" s="41"/>
      <c r="L143" s="45"/>
      <c r="M143" s="104"/>
      <c r="N143" s="225"/>
      <c r="O143" s="105"/>
      <c r="P143" s="226">
        <f>P144+P388</f>
        <v>0</v>
      </c>
      <c r="Q143" s="105"/>
      <c r="R143" s="226">
        <f>R144+R388</f>
        <v>10.549969579999999</v>
      </c>
      <c r="S143" s="105"/>
      <c r="T143" s="227">
        <f>T144+T388</f>
        <v>118.39243900000002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72</v>
      </c>
      <c r="AU143" s="18" t="s">
        <v>121</v>
      </c>
      <c r="BK143" s="228">
        <f>BK144+BK388</f>
        <v>0</v>
      </c>
    </row>
    <row r="144" s="12" customFormat="1" ht="25.92" customHeight="1">
      <c r="A144" s="12"/>
      <c r="B144" s="229"/>
      <c r="C144" s="230"/>
      <c r="D144" s="231" t="s">
        <v>72</v>
      </c>
      <c r="E144" s="232" t="s">
        <v>158</v>
      </c>
      <c r="F144" s="232" t="s">
        <v>159</v>
      </c>
      <c r="G144" s="230"/>
      <c r="H144" s="230"/>
      <c r="I144" s="233"/>
      <c r="J144" s="234">
        <f>BK144</f>
        <v>0</v>
      </c>
      <c r="K144" s="230"/>
      <c r="L144" s="235"/>
      <c r="M144" s="236"/>
      <c r="N144" s="237"/>
      <c r="O144" s="237"/>
      <c r="P144" s="238">
        <f>P145+P150+P162+P187+P297+P307+P362+P372+P374+P386</f>
        <v>0</v>
      </c>
      <c r="Q144" s="237"/>
      <c r="R144" s="238">
        <f>R145+R150+R162+R187+R297+R307+R362+R372+R374+R386</f>
        <v>10.38359558</v>
      </c>
      <c r="S144" s="237"/>
      <c r="T144" s="239">
        <f>T145+T150+T162+T187+T297+T307+T362+T372+T374+T386</f>
        <v>110.20043900000002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40" t="s">
        <v>77</v>
      </c>
      <c r="AT144" s="241" t="s">
        <v>72</v>
      </c>
      <c r="AU144" s="241" t="s">
        <v>73</v>
      </c>
      <c r="AY144" s="240" t="s">
        <v>160</v>
      </c>
      <c r="BK144" s="242">
        <f>BK145+BK150+BK162+BK187+BK297+BK307+BK362+BK372+BK374+BK386</f>
        <v>0</v>
      </c>
    </row>
    <row r="145" s="12" customFormat="1" ht="22.8" customHeight="1">
      <c r="A145" s="12"/>
      <c r="B145" s="229"/>
      <c r="C145" s="230"/>
      <c r="D145" s="231" t="s">
        <v>72</v>
      </c>
      <c r="E145" s="243" t="s">
        <v>101</v>
      </c>
      <c r="F145" s="243" t="s">
        <v>161</v>
      </c>
      <c r="G145" s="230"/>
      <c r="H145" s="230"/>
      <c r="I145" s="233"/>
      <c r="J145" s="244">
        <f>BK145</f>
        <v>0</v>
      </c>
      <c r="K145" s="230"/>
      <c r="L145" s="235"/>
      <c r="M145" s="236"/>
      <c r="N145" s="237"/>
      <c r="O145" s="237"/>
      <c r="P145" s="238">
        <f>SUM(P146:P149)</f>
        <v>0</v>
      </c>
      <c r="Q145" s="237"/>
      <c r="R145" s="238">
        <f>SUM(R146:R149)</f>
        <v>0</v>
      </c>
      <c r="S145" s="237"/>
      <c r="T145" s="239">
        <f>SUM(T146:T149)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40" t="s">
        <v>77</v>
      </c>
      <c r="AT145" s="241" t="s">
        <v>72</v>
      </c>
      <c r="AU145" s="241" t="s">
        <v>77</v>
      </c>
      <c r="AY145" s="240" t="s">
        <v>160</v>
      </c>
      <c r="BK145" s="242">
        <f>SUM(BK146:BK149)</f>
        <v>0</v>
      </c>
    </row>
    <row r="146" s="2" customFormat="1" ht="21.75" customHeight="1">
      <c r="A146" s="39"/>
      <c r="B146" s="40"/>
      <c r="C146" s="245" t="s">
        <v>77</v>
      </c>
      <c r="D146" s="245" t="s">
        <v>162</v>
      </c>
      <c r="E146" s="246" t="s">
        <v>163</v>
      </c>
      <c r="F146" s="247" t="s">
        <v>164</v>
      </c>
      <c r="G146" s="248" t="s">
        <v>165</v>
      </c>
      <c r="H146" s="249">
        <v>2.1499999999999999</v>
      </c>
      <c r="I146" s="250"/>
      <c r="J146" s="251">
        <f>ROUND(I146*H146,2)</f>
        <v>0</v>
      </c>
      <c r="K146" s="252"/>
      <c r="L146" s="45"/>
      <c r="M146" s="253" t="s">
        <v>1</v>
      </c>
      <c r="N146" s="254" t="s">
        <v>38</v>
      </c>
      <c r="O146" s="92"/>
      <c r="P146" s="255">
        <f>O146*H146</f>
        <v>0</v>
      </c>
      <c r="Q146" s="255">
        <v>0</v>
      </c>
      <c r="R146" s="255">
        <f>Q146*H146</f>
        <v>0</v>
      </c>
      <c r="S146" s="255">
        <v>0</v>
      </c>
      <c r="T146" s="256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57" t="s">
        <v>166</v>
      </c>
      <c r="AT146" s="257" t="s">
        <v>162</v>
      </c>
      <c r="AU146" s="257" t="s">
        <v>81</v>
      </c>
      <c r="AY146" s="18" t="s">
        <v>160</v>
      </c>
      <c r="BE146" s="258">
        <f>IF(N146="základní",J146,0)</f>
        <v>0</v>
      </c>
      <c r="BF146" s="258">
        <f>IF(N146="snížená",J146,0)</f>
        <v>0</v>
      </c>
      <c r="BG146" s="258">
        <f>IF(N146="zákl. přenesená",J146,0)</f>
        <v>0</v>
      </c>
      <c r="BH146" s="258">
        <f>IF(N146="sníž. přenesená",J146,0)</f>
        <v>0</v>
      </c>
      <c r="BI146" s="258">
        <f>IF(N146="nulová",J146,0)</f>
        <v>0</v>
      </c>
      <c r="BJ146" s="18" t="s">
        <v>77</v>
      </c>
      <c r="BK146" s="258">
        <f>ROUND(I146*H146,2)</f>
        <v>0</v>
      </c>
      <c r="BL146" s="18" t="s">
        <v>166</v>
      </c>
      <c r="BM146" s="257" t="s">
        <v>167</v>
      </c>
    </row>
    <row r="147" s="13" customFormat="1">
      <c r="A147" s="13"/>
      <c r="B147" s="259"/>
      <c r="C147" s="260"/>
      <c r="D147" s="261" t="s">
        <v>168</v>
      </c>
      <c r="E147" s="262" t="s">
        <v>1</v>
      </c>
      <c r="F147" s="263" t="s">
        <v>169</v>
      </c>
      <c r="G147" s="260"/>
      <c r="H147" s="264">
        <v>2.1499999999999999</v>
      </c>
      <c r="I147" s="265"/>
      <c r="J147" s="260"/>
      <c r="K147" s="260"/>
      <c r="L147" s="266"/>
      <c r="M147" s="267"/>
      <c r="N147" s="268"/>
      <c r="O147" s="268"/>
      <c r="P147" s="268"/>
      <c r="Q147" s="268"/>
      <c r="R147" s="268"/>
      <c r="S147" s="268"/>
      <c r="T147" s="26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70" t="s">
        <v>168</v>
      </c>
      <c r="AU147" s="270" t="s">
        <v>81</v>
      </c>
      <c r="AV147" s="13" t="s">
        <v>81</v>
      </c>
      <c r="AW147" s="13" t="s">
        <v>30</v>
      </c>
      <c r="AX147" s="13" t="s">
        <v>73</v>
      </c>
      <c r="AY147" s="270" t="s">
        <v>160</v>
      </c>
    </row>
    <row r="148" s="14" customFormat="1">
      <c r="A148" s="14"/>
      <c r="B148" s="271"/>
      <c r="C148" s="272"/>
      <c r="D148" s="261" t="s">
        <v>168</v>
      </c>
      <c r="E148" s="273" t="s">
        <v>1</v>
      </c>
      <c r="F148" s="274" t="s">
        <v>170</v>
      </c>
      <c r="G148" s="272"/>
      <c r="H148" s="273" t="s">
        <v>1</v>
      </c>
      <c r="I148" s="275"/>
      <c r="J148" s="272"/>
      <c r="K148" s="272"/>
      <c r="L148" s="276"/>
      <c r="M148" s="277"/>
      <c r="N148" s="278"/>
      <c r="O148" s="278"/>
      <c r="P148" s="278"/>
      <c r="Q148" s="278"/>
      <c r="R148" s="278"/>
      <c r="S148" s="278"/>
      <c r="T148" s="27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80" t="s">
        <v>168</v>
      </c>
      <c r="AU148" s="280" t="s">
        <v>81</v>
      </c>
      <c r="AV148" s="14" t="s">
        <v>77</v>
      </c>
      <c r="AW148" s="14" t="s">
        <v>30</v>
      </c>
      <c r="AX148" s="14" t="s">
        <v>73</v>
      </c>
      <c r="AY148" s="280" t="s">
        <v>160</v>
      </c>
    </row>
    <row r="149" s="15" customFormat="1">
      <c r="A149" s="15"/>
      <c r="B149" s="281"/>
      <c r="C149" s="282"/>
      <c r="D149" s="261" t="s">
        <v>168</v>
      </c>
      <c r="E149" s="283" t="s">
        <v>1</v>
      </c>
      <c r="F149" s="284" t="s">
        <v>171</v>
      </c>
      <c r="G149" s="282"/>
      <c r="H149" s="285">
        <v>2.1499999999999999</v>
      </c>
      <c r="I149" s="286"/>
      <c r="J149" s="282"/>
      <c r="K149" s="282"/>
      <c r="L149" s="287"/>
      <c r="M149" s="288"/>
      <c r="N149" s="289"/>
      <c r="O149" s="289"/>
      <c r="P149" s="289"/>
      <c r="Q149" s="289"/>
      <c r="R149" s="289"/>
      <c r="S149" s="289"/>
      <c r="T149" s="290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91" t="s">
        <v>168</v>
      </c>
      <c r="AU149" s="291" t="s">
        <v>81</v>
      </c>
      <c r="AV149" s="15" t="s">
        <v>166</v>
      </c>
      <c r="AW149" s="15" t="s">
        <v>30</v>
      </c>
      <c r="AX149" s="15" t="s">
        <v>77</v>
      </c>
      <c r="AY149" s="291" t="s">
        <v>160</v>
      </c>
    </row>
    <row r="150" s="12" customFormat="1" ht="22.8" customHeight="1">
      <c r="A150" s="12"/>
      <c r="B150" s="229"/>
      <c r="C150" s="230"/>
      <c r="D150" s="231" t="s">
        <v>72</v>
      </c>
      <c r="E150" s="243" t="s">
        <v>166</v>
      </c>
      <c r="F150" s="243" t="s">
        <v>172</v>
      </c>
      <c r="G150" s="230"/>
      <c r="H150" s="230"/>
      <c r="I150" s="233"/>
      <c r="J150" s="244">
        <f>BK150</f>
        <v>0</v>
      </c>
      <c r="K150" s="230"/>
      <c r="L150" s="235"/>
      <c r="M150" s="236"/>
      <c r="N150" s="237"/>
      <c r="O150" s="237"/>
      <c r="P150" s="238">
        <f>SUM(P151:P161)</f>
        <v>0</v>
      </c>
      <c r="Q150" s="237"/>
      <c r="R150" s="238">
        <f>SUM(R151:R161)</f>
        <v>0</v>
      </c>
      <c r="S150" s="237"/>
      <c r="T150" s="239">
        <f>SUM(T151:T161)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40" t="s">
        <v>77</v>
      </c>
      <c r="AT150" s="241" t="s">
        <v>72</v>
      </c>
      <c r="AU150" s="241" t="s">
        <v>77</v>
      </c>
      <c r="AY150" s="240" t="s">
        <v>160</v>
      </c>
      <c r="BK150" s="242">
        <f>SUM(BK151:BK161)</f>
        <v>0</v>
      </c>
    </row>
    <row r="151" s="2" customFormat="1" ht="16.5" customHeight="1">
      <c r="A151" s="39"/>
      <c r="B151" s="40"/>
      <c r="C151" s="245" t="s">
        <v>81</v>
      </c>
      <c r="D151" s="245" t="s">
        <v>162</v>
      </c>
      <c r="E151" s="246" t="s">
        <v>173</v>
      </c>
      <c r="F151" s="247" t="s">
        <v>174</v>
      </c>
      <c r="G151" s="248" t="s">
        <v>175</v>
      </c>
      <c r="H151" s="249">
        <v>0.065000000000000002</v>
      </c>
      <c r="I151" s="250"/>
      <c r="J151" s="251">
        <f>ROUND(I151*H151,2)</f>
        <v>0</v>
      </c>
      <c r="K151" s="252"/>
      <c r="L151" s="45"/>
      <c r="M151" s="253" t="s">
        <v>1</v>
      </c>
      <c r="N151" s="254" t="s">
        <v>38</v>
      </c>
      <c r="O151" s="92"/>
      <c r="P151" s="255">
        <f>O151*H151</f>
        <v>0</v>
      </c>
      <c r="Q151" s="255">
        <v>0</v>
      </c>
      <c r="R151" s="255">
        <f>Q151*H151</f>
        <v>0</v>
      </c>
      <c r="S151" s="255">
        <v>0</v>
      </c>
      <c r="T151" s="256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57" t="s">
        <v>166</v>
      </c>
      <c r="AT151" s="257" t="s">
        <v>162</v>
      </c>
      <c r="AU151" s="257" t="s">
        <v>81</v>
      </c>
      <c r="AY151" s="18" t="s">
        <v>160</v>
      </c>
      <c r="BE151" s="258">
        <f>IF(N151="základní",J151,0)</f>
        <v>0</v>
      </c>
      <c r="BF151" s="258">
        <f>IF(N151="snížená",J151,0)</f>
        <v>0</v>
      </c>
      <c r="BG151" s="258">
        <f>IF(N151="zákl. přenesená",J151,0)</f>
        <v>0</v>
      </c>
      <c r="BH151" s="258">
        <f>IF(N151="sníž. přenesená",J151,0)</f>
        <v>0</v>
      </c>
      <c r="BI151" s="258">
        <f>IF(N151="nulová",J151,0)</f>
        <v>0</v>
      </c>
      <c r="BJ151" s="18" t="s">
        <v>77</v>
      </c>
      <c r="BK151" s="258">
        <f>ROUND(I151*H151,2)</f>
        <v>0</v>
      </c>
      <c r="BL151" s="18" t="s">
        <v>166</v>
      </c>
      <c r="BM151" s="257" t="s">
        <v>176</v>
      </c>
    </row>
    <row r="152" s="13" customFormat="1">
      <c r="A152" s="13"/>
      <c r="B152" s="259"/>
      <c r="C152" s="260"/>
      <c r="D152" s="261" t="s">
        <v>168</v>
      </c>
      <c r="E152" s="262" t="s">
        <v>1</v>
      </c>
      <c r="F152" s="263" t="s">
        <v>177</v>
      </c>
      <c r="G152" s="260"/>
      <c r="H152" s="264">
        <v>0.065000000000000002</v>
      </c>
      <c r="I152" s="265"/>
      <c r="J152" s="260"/>
      <c r="K152" s="260"/>
      <c r="L152" s="266"/>
      <c r="M152" s="267"/>
      <c r="N152" s="268"/>
      <c r="O152" s="268"/>
      <c r="P152" s="268"/>
      <c r="Q152" s="268"/>
      <c r="R152" s="268"/>
      <c r="S152" s="268"/>
      <c r="T152" s="26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70" t="s">
        <v>168</v>
      </c>
      <c r="AU152" s="270" t="s">
        <v>81</v>
      </c>
      <c r="AV152" s="13" t="s">
        <v>81</v>
      </c>
      <c r="AW152" s="13" t="s">
        <v>30</v>
      </c>
      <c r="AX152" s="13" t="s">
        <v>73</v>
      </c>
      <c r="AY152" s="270" t="s">
        <v>160</v>
      </c>
    </row>
    <row r="153" s="15" customFormat="1">
      <c r="A153" s="15"/>
      <c r="B153" s="281"/>
      <c r="C153" s="282"/>
      <c r="D153" s="261" t="s">
        <v>168</v>
      </c>
      <c r="E153" s="283" t="s">
        <v>1</v>
      </c>
      <c r="F153" s="284" t="s">
        <v>171</v>
      </c>
      <c r="G153" s="282"/>
      <c r="H153" s="285">
        <v>0.065000000000000002</v>
      </c>
      <c r="I153" s="286"/>
      <c r="J153" s="282"/>
      <c r="K153" s="282"/>
      <c r="L153" s="287"/>
      <c r="M153" s="288"/>
      <c r="N153" s="289"/>
      <c r="O153" s="289"/>
      <c r="P153" s="289"/>
      <c r="Q153" s="289"/>
      <c r="R153" s="289"/>
      <c r="S153" s="289"/>
      <c r="T153" s="290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91" t="s">
        <v>168</v>
      </c>
      <c r="AU153" s="291" t="s">
        <v>81</v>
      </c>
      <c r="AV153" s="15" t="s">
        <v>166</v>
      </c>
      <c r="AW153" s="15" t="s">
        <v>30</v>
      </c>
      <c r="AX153" s="15" t="s">
        <v>77</v>
      </c>
      <c r="AY153" s="291" t="s">
        <v>160</v>
      </c>
    </row>
    <row r="154" s="2" customFormat="1" ht="16.5" customHeight="1">
      <c r="A154" s="39"/>
      <c r="B154" s="40"/>
      <c r="C154" s="245" t="s">
        <v>101</v>
      </c>
      <c r="D154" s="245" t="s">
        <v>162</v>
      </c>
      <c r="E154" s="246" t="s">
        <v>178</v>
      </c>
      <c r="F154" s="247" t="s">
        <v>179</v>
      </c>
      <c r="G154" s="248" t="s">
        <v>165</v>
      </c>
      <c r="H154" s="249">
        <v>0.85999999999999999</v>
      </c>
      <c r="I154" s="250"/>
      <c r="J154" s="251">
        <f>ROUND(I154*H154,2)</f>
        <v>0</v>
      </c>
      <c r="K154" s="252"/>
      <c r="L154" s="45"/>
      <c r="M154" s="253" t="s">
        <v>1</v>
      </c>
      <c r="N154" s="254" t="s">
        <v>38</v>
      </c>
      <c r="O154" s="92"/>
      <c r="P154" s="255">
        <f>O154*H154</f>
        <v>0</v>
      </c>
      <c r="Q154" s="255">
        <v>0</v>
      </c>
      <c r="R154" s="255">
        <f>Q154*H154</f>
        <v>0</v>
      </c>
      <c r="S154" s="255">
        <v>0</v>
      </c>
      <c r="T154" s="256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57" t="s">
        <v>166</v>
      </c>
      <c r="AT154" s="257" t="s">
        <v>162</v>
      </c>
      <c r="AU154" s="257" t="s">
        <v>81</v>
      </c>
      <c r="AY154" s="18" t="s">
        <v>160</v>
      </c>
      <c r="BE154" s="258">
        <f>IF(N154="základní",J154,0)</f>
        <v>0</v>
      </c>
      <c r="BF154" s="258">
        <f>IF(N154="snížená",J154,0)</f>
        <v>0</v>
      </c>
      <c r="BG154" s="258">
        <f>IF(N154="zákl. přenesená",J154,0)</f>
        <v>0</v>
      </c>
      <c r="BH154" s="258">
        <f>IF(N154="sníž. přenesená",J154,0)</f>
        <v>0</v>
      </c>
      <c r="BI154" s="258">
        <f>IF(N154="nulová",J154,0)</f>
        <v>0</v>
      </c>
      <c r="BJ154" s="18" t="s">
        <v>77</v>
      </c>
      <c r="BK154" s="258">
        <f>ROUND(I154*H154,2)</f>
        <v>0</v>
      </c>
      <c r="BL154" s="18" t="s">
        <v>166</v>
      </c>
      <c r="BM154" s="257" t="s">
        <v>180</v>
      </c>
    </row>
    <row r="155" s="13" customFormat="1">
      <c r="A155" s="13"/>
      <c r="B155" s="259"/>
      <c r="C155" s="260"/>
      <c r="D155" s="261" t="s">
        <v>168</v>
      </c>
      <c r="E155" s="262" t="s">
        <v>1</v>
      </c>
      <c r="F155" s="263" t="s">
        <v>181</v>
      </c>
      <c r="G155" s="260"/>
      <c r="H155" s="264">
        <v>0.85999999999999999</v>
      </c>
      <c r="I155" s="265"/>
      <c r="J155" s="260"/>
      <c r="K155" s="260"/>
      <c r="L155" s="266"/>
      <c r="M155" s="267"/>
      <c r="N155" s="268"/>
      <c r="O155" s="268"/>
      <c r="P155" s="268"/>
      <c r="Q155" s="268"/>
      <c r="R155" s="268"/>
      <c r="S155" s="268"/>
      <c r="T155" s="26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70" t="s">
        <v>168</v>
      </c>
      <c r="AU155" s="270" t="s">
        <v>81</v>
      </c>
      <c r="AV155" s="13" t="s">
        <v>81</v>
      </c>
      <c r="AW155" s="13" t="s">
        <v>30</v>
      </c>
      <c r="AX155" s="13" t="s">
        <v>73</v>
      </c>
      <c r="AY155" s="270" t="s">
        <v>160</v>
      </c>
    </row>
    <row r="156" s="15" customFormat="1">
      <c r="A156" s="15"/>
      <c r="B156" s="281"/>
      <c r="C156" s="282"/>
      <c r="D156" s="261" t="s">
        <v>168</v>
      </c>
      <c r="E156" s="283" t="s">
        <v>1</v>
      </c>
      <c r="F156" s="284" t="s">
        <v>171</v>
      </c>
      <c r="G156" s="282"/>
      <c r="H156" s="285">
        <v>0.85999999999999999</v>
      </c>
      <c r="I156" s="286"/>
      <c r="J156" s="282"/>
      <c r="K156" s="282"/>
      <c r="L156" s="287"/>
      <c r="M156" s="288"/>
      <c r="N156" s="289"/>
      <c r="O156" s="289"/>
      <c r="P156" s="289"/>
      <c r="Q156" s="289"/>
      <c r="R156" s="289"/>
      <c r="S156" s="289"/>
      <c r="T156" s="290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91" t="s">
        <v>168</v>
      </c>
      <c r="AU156" s="291" t="s">
        <v>81</v>
      </c>
      <c r="AV156" s="15" t="s">
        <v>166</v>
      </c>
      <c r="AW156" s="15" t="s">
        <v>30</v>
      </c>
      <c r="AX156" s="15" t="s">
        <v>77</v>
      </c>
      <c r="AY156" s="291" t="s">
        <v>160</v>
      </c>
    </row>
    <row r="157" s="2" customFormat="1" ht="16.5" customHeight="1">
      <c r="A157" s="39"/>
      <c r="B157" s="40"/>
      <c r="C157" s="245" t="s">
        <v>166</v>
      </c>
      <c r="D157" s="245" t="s">
        <v>162</v>
      </c>
      <c r="E157" s="246" t="s">
        <v>182</v>
      </c>
      <c r="F157" s="247" t="s">
        <v>183</v>
      </c>
      <c r="G157" s="248" t="s">
        <v>165</v>
      </c>
      <c r="H157" s="249">
        <v>0.85999999999999999</v>
      </c>
      <c r="I157" s="250"/>
      <c r="J157" s="251">
        <f>ROUND(I157*H157,2)</f>
        <v>0</v>
      </c>
      <c r="K157" s="252"/>
      <c r="L157" s="45"/>
      <c r="M157" s="253" t="s">
        <v>1</v>
      </c>
      <c r="N157" s="254" t="s">
        <v>38</v>
      </c>
      <c r="O157" s="92"/>
      <c r="P157" s="255">
        <f>O157*H157</f>
        <v>0</v>
      </c>
      <c r="Q157" s="255">
        <v>0</v>
      </c>
      <c r="R157" s="255">
        <f>Q157*H157</f>
        <v>0</v>
      </c>
      <c r="S157" s="255">
        <v>0</v>
      </c>
      <c r="T157" s="256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57" t="s">
        <v>166</v>
      </c>
      <c r="AT157" s="257" t="s">
        <v>162</v>
      </c>
      <c r="AU157" s="257" t="s">
        <v>81</v>
      </c>
      <c r="AY157" s="18" t="s">
        <v>160</v>
      </c>
      <c r="BE157" s="258">
        <f>IF(N157="základní",J157,0)</f>
        <v>0</v>
      </c>
      <c r="BF157" s="258">
        <f>IF(N157="snížená",J157,0)</f>
        <v>0</v>
      </c>
      <c r="BG157" s="258">
        <f>IF(N157="zákl. přenesená",J157,0)</f>
        <v>0</v>
      </c>
      <c r="BH157" s="258">
        <f>IF(N157="sníž. přenesená",J157,0)</f>
        <v>0</v>
      </c>
      <c r="BI157" s="258">
        <f>IF(N157="nulová",J157,0)</f>
        <v>0</v>
      </c>
      <c r="BJ157" s="18" t="s">
        <v>77</v>
      </c>
      <c r="BK157" s="258">
        <f>ROUND(I157*H157,2)</f>
        <v>0</v>
      </c>
      <c r="BL157" s="18" t="s">
        <v>166</v>
      </c>
      <c r="BM157" s="257" t="s">
        <v>184</v>
      </c>
    </row>
    <row r="158" s="2" customFormat="1" ht="21.75" customHeight="1">
      <c r="A158" s="39"/>
      <c r="B158" s="40"/>
      <c r="C158" s="245" t="s">
        <v>185</v>
      </c>
      <c r="D158" s="245" t="s">
        <v>162</v>
      </c>
      <c r="E158" s="246" t="s">
        <v>186</v>
      </c>
      <c r="F158" s="247" t="s">
        <v>187</v>
      </c>
      <c r="G158" s="248" t="s">
        <v>188</v>
      </c>
      <c r="H158" s="249">
        <v>0.0060000000000000001</v>
      </c>
      <c r="I158" s="250"/>
      <c r="J158" s="251">
        <f>ROUND(I158*H158,2)</f>
        <v>0</v>
      </c>
      <c r="K158" s="252"/>
      <c r="L158" s="45"/>
      <c r="M158" s="253" t="s">
        <v>1</v>
      </c>
      <c r="N158" s="254" t="s">
        <v>38</v>
      </c>
      <c r="O158" s="92"/>
      <c r="P158" s="255">
        <f>O158*H158</f>
        <v>0</v>
      </c>
      <c r="Q158" s="255">
        <v>0</v>
      </c>
      <c r="R158" s="255">
        <f>Q158*H158</f>
        <v>0</v>
      </c>
      <c r="S158" s="255">
        <v>0</v>
      </c>
      <c r="T158" s="256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57" t="s">
        <v>166</v>
      </c>
      <c r="AT158" s="257" t="s">
        <v>162</v>
      </c>
      <c r="AU158" s="257" t="s">
        <v>81</v>
      </c>
      <c r="AY158" s="18" t="s">
        <v>160</v>
      </c>
      <c r="BE158" s="258">
        <f>IF(N158="základní",J158,0)</f>
        <v>0</v>
      </c>
      <c r="BF158" s="258">
        <f>IF(N158="snížená",J158,0)</f>
        <v>0</v>
      </c>
      <c r="BG158" s="258">
        <f>IF(N158="zákl. přenesená",J158,0)</f>
        <v>0</v>
      </c>
      <c r="BH158" s="258">
        <f>IF(N158="sníž. přenesená",J158,0)</f>
        <v>0</v>
      </c>
      <c r="BI158" s="258">
        <f>IF(N158="nulová",J158,0)</f>
        <v>0</v>
      </c>
      <c r="BJ158" s="18" t="s">
        <v>77</v>
      </c>
      <c r="BK158" s="258">
        <f>ROUND(I158*H158,2)</f>
        <v>0</v>
      </c>
      <c r="BL158" s="18" t="s">
        <v>166</v>
      </c>
      <c r="BM158" s="257" t="s">
        <v>189</v>
      </c>
    </row>
    <row r="159" s="13" customFormat="1">
      <c r="A159" s="13"/>
      <c r="B159" s="259"/>
      <c r="C159" s="260"/>
      <c r="D159" s="261" t="s">
        <v>168</v>
      </c>
      <c r="E159" s="262" t="s">
        <v>1</v>
      </c>
      <c r="F159" s="263" t="s">
        <v>190</v>
      </c>
      <c r="G159" s="260"/>
      <c r="H159" s="264">
        <v>0.0060000000000000001</v>
      </c>
      <c r="I159" s="265"/>
      <c r="J159" s="260"/>
      <c r="K159" s="260"/>
      <c r="L159" s="266"/>
      <c r="M159" s="267"/>
      <c r="N159" s="268"/>
      <c r="O159" s="268"/>
      <c r="P159" s="268"/>
      <c r="Q159" s="268"/>
      <c r="R159" s="268"/>
      <c r="S159" s="268"/>
      <c r="T159" s="26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70" t="s">
        <v>168</v>
      </c>
      <c r="AU159" s="270" t="s">
        <v>81</v>
      </c>
      <c r="AV159" s="13" t="s">
        <v>81</v>
      </c>
      <c r="AW159" s="13" t="s">
        <v>30</v>
      </c>
      <c r="AX159" s="13" t="s">
        <v>73</v>
      </c>
      <c r="AY159" s="270" t="s">
        <v>160</v>
      </c>
    </row>
    <row r="160" s="14" customFormat="1">
      <c r="A160" s="14"/>
      <c r="B160" s="271"/>
      <c r="C160" s="272"/>
      <c r="D160" s="261" t="s">
        <v>168</v>
      </c>
      <c r="E160" s="273" t="s">
        <v>1</v>
      </c>
      <c r="F160" s="274" t="s">
        <v>191</v>
      </c>
      <c r="G160" s="272"/>
      <c r="H160" s="273" t="s">
        <v>1</v>
      </c>
      <c r="I160" s="275"/>
      <c r="J160" s="272"/>
      <c r="K160" s="272"/>
      <c r="L160" s="276"/>
      <c r="M160" s="277"/>
      <c r="N160" s="278"/>
      <c r="O160" s="278"/>
      <c r="P160" s="278"/>
      <c r="Q160" s="278"/>
      <c r="R160" s="278"/>
      <c r="S160" s="278"/>
      <c r="T160" s="27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80" t="s">
        <v>168</v>
      </c>
      <c r="AU160" s="280" t="s">
        <v>81</v>
      </c>
      <c r="AV160" s="14" t="s">
        <v>77</v>
      </c>
      <c r="AW160" s="14" t="s">
        <v>30</v>
      </c>
      <c r="AX160" s="14" t="s">
        <v>73</v>
      </c>
      <c r="AY160" s="280" t="s">
        <v>160</v>
      </c>
    </row>
    <row r="161" s="15" customFormat="1">
      <c r="A161" s="15"/>
      <c r="B161" s="281"/>
      <c r="C161" s="282"/>
      <c r="D161" s="261" t="s">
        <v>168</v>
      </c>
      <c r="E161" s="283" t="s">
        <v>1</v>
      </c>
      <c r="F161" s="284" t="s">
        <v>171</v>
      </c>
      <c r="G161" s="282"/>
      <c r="H161" s="285">
        <v>0.0060000000000000001</v>
      </c>
      <c r="I161" s="286"/>
      <c r="J161" s="282"/>
      <c r="K161" s="282"/>
      <c r="L161" s="287"/>
      <c r="M161" s="288"/>
      <c r="N161" s="289"/>
      <c r="O161" s="289"/>
      <c r="P161" s="289"/>
      <c r="Q161" s="289"/>
      <c r="R161" s="289"/>
      <c r="S161" s="289"/>
      <c r="T161" s="290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91" t="s">
        <v>168</v>
      </c>
      <c r="AU161" s="291" t="s">
        <v>81</v>
      </c>
      <c r="AV161" s="15" t="s">
        <v>166</v>
      </c>
      <c r="AW161" s="15" t="s">
        <v>30</v>
      </c>
      <c r="AX161" s="15" t="s">
        <v>77</v>
      </c>
      <c r="AY161" s="291" t="s">
        <v>160</v>
      </c>
    </row>
    <row r="162" s="12" customFormat="1" ht="22.8" customHeight="1">
      <c r="A162" s="12"/>
      <c r="B162" s="229"/>
      <c r="C162" s="230"/>
      <c r="D162" s="231" t="s">
        <v>72</v>
      </c>
      <c r="E162" s="243" t="s">
        <v>192</v>
      </c>
      <c r="F162" s="243" t="s">
        <v>193</v>
      </c>
      <c r="G162" s="230"/>
      <c r="H162" s="230"/>
      <c r="I162" s="233"/>
      <c r="J162" s="244">
        <f>BK162</f>
        <v>0</v>
      </c>
      <c r="K162" s="230"/>
      <c r="L162" s="235"/>
      <c r="M162" s="236"/>
      <c r="N162" s="237"/>
      <c r="O162" s="237"/>
      <c r="P162" s="238">
        <f>SUM(P163:P186)</f>
        <v>0</v>
      </c>
      <c r="Q162" s="237"/>
      <c r="R162" s="238">
        <f>SUM(R163:R186)</f>
        <v>3.2700203999999999</v>
      </c>
      <c r="S162" s="237"/>
      <c r="T162" s="239">
        <f>SUM(T163:T186)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40" t="s">
        <v>77</v>
      </c>
      <c r="AT162" s="241" t="s">
        <v>72</v>
      </c>
      <c r="AU162" s="241" t="s">
        <v>77</v>
      </c>
      <c r="AY162" s="240" t="s">
        <v>160</v>
      </c>
      <c r="BK162" s="242">
        <f>SUM(BK163:BK186)</f>
        <v>0</v>
      </c>
    </row>
    <row r="163" s="2" customFormat="1" ht="21.75" customHeight="1">
      <c r="A163" s="39"/>
      <c r="B163" s="40"/>
      <c r="C163" s="245" t="s">
        <v>194</v>
      </c>
      <c r="D163" s="245" t="s">
        <v>162</v>
      </c>
      <c r="E163" s="246" t="s">
        <v>195</v>
      </c>
      <c r="F163" s="247" t="s">
        <v>196</v>
      </c>
      <c r="G163" s="248" t="s">
        <v>165</v>
      </c>
      <c r="H163" s="249">
        <v>29.370000000000001</v>
      </c>
      <c r="I163" s="250"/>
      <c r="J163" s="251">
        <f>ROUND(I163*H163,2)</f>
        <v>0</v>
      </c>
      <c r="K163" s="252"/>
      <c r="L163" s="45"/>
      <c r="M163" s="253" t="s">
        <v>1</v>
      </c>
      <c r="N163" s="254" t="s">
        <v>38</v>
      </c>
      <c r="O163" s="92"/>
      <c r="P163" s="255">
        <f>O163*H163</f>
        <v>0</v>
      </c>
      <c r="Q163" s="255">
        <v>0</v>
      </c>
      <c r="R163" s="255">
        <f>Q163*H163</f>
        <v>0</v>
      </c>
      <c r="S163" s="255">
        <v>0</v>
      </c>
      <c r="T163" s="256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57" t="s">
        <v>166</v>
      </c>
      <c r="AT163" s="257" t="s">
        <v>162</v>
      </c>
      <c r="AU163" s="257" t="s">
        <v>81</v>
      </c>
      <c r="AY163" s="18" t="s">
        <v>160</v>
      </c>
      <c r="BE163" s="258">
        <f>IF(N163="základní",J163,0)</f>
        <v>0</v>
      </c>
      <c r="BF163" s="258">
        <f>IF(N163="snížená",J163,0)</f>
        <v>0</v>
      </c>
      <c r="BG163" s="258">
        <f>IF(N163="zákl. přenesená",J163,0)</f>
        <v>0</v>
      </c>
      <c r="BH163" s="258">
        <f>IF(N163="sníž. přenesená",J163,0)</f>
        <v>0</v>
      </c>
      <c r="BI163" s="258">
        <f>IF(N163="nulová",J163,0)</f>
        <v>0</v>
      </c>
      <c r="BJ163" s="18" t="s">
        <v>77</v>
      </c>
      <c r="BK163" s="258">
        <f>ROUND(I163*H163,2)</f>
        <v>0</v>
      </c>
      <c r="BL163" s="18" t="s">
        <v>166</v>
      </c>
      <c r="BM163" s="257" t="s">
        <v>197</v>
      </c>
    </row>
    <row r="164" s="13" customFormat="1">
      <c r="A164" s="13"/>
      <c r="B164" s="259"/>
      <c r="C164" s="260"/>
      <c r="D164" s="261" t="s">
        <v>168</v>
      </c>
      <c r="E164" s="262" t="s">
        <v>1</v>
      </c>
      <c r="F164" s="263" t="s">
        <v>198</v>
      </c>
      <c r="G164" s="260"/>
      <c r="H164" s="264">
        <v>29.370000000000001</v>
      </c>
      <c r="I164" s="265"/>
      <c r="J164" s="260"/>
      <c r="K164" s="260"/>
      <c r="L164" s="266"/>
      <c r="M164" s="267"/>
      <c r="N164" s="268"/>
      <c r="O164" s="268"/>
      <c r="P164" s="268"/>
      <c r="Q164" s="268"/>
      <c r="R164" s="268"/>
      <c r="S164" s="268"/>
      <c r="T164" s="26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70" t="s">
        <v>168</v>
      </c>
      <c r="AU164" s="270" t="s">
        <v>81</v>
      </c>
      <c r="AV164" s="13" t="s">
        <v>81</v>
      </c>
      <c r="AW164" s="13" t="s">
        <v>30</v>
      </c>
      <c r="AX164" s="13" t="s">
        <v>73</v>
      </c>
      <c r="AY164" s="270" t="s">
        <v>160</v>
      </c>
    </row>
    <row r="165" s="15" customFormat="1">
      <c r="A165" s="15"/>
      <c r="B165" s="281"/>
      <c r="C165" s="282"/>
      <c r="D165" s="261" t="s">
        <v>168</v>
      </c>
      <c r="E165" s="283" t="s">
        <v>1</v>
      </c>
      <c r="F165" s="284" t="s">
        <v>171</v>
      </c>
      <c r="G165" s="282"/>
      <c r="H165" s="285">
        <v>29.370000000000001</v>
      </c>
      <c r="I165" s="286"/>
      <c r="J165" s="282"/>
      <c r="K165" s="282"/>
      <c r="L165" s="287"/>
      <c r="M165" s="288"/>
      <c r="N165" s="289"/>
      <c r="O165" s="289"/>
      <c r="P165" s="289"/>
      <c r="Q165" s="289"/>
      <c r="R165" s="289"/>
      <c r="S165" s="289"/>
      <c r="T165" s="290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91" t="s">
        <v>168</v>
      </c>
      <c r="AU165" s="291" t="s">
        <v>81</v>
      </c>
      <c r="AV165" s="15" t="s">
        <v>166</v>
      </c>
      <c r="AW165" s="15" t="s">
        <v>30</v>
      </c>
      <c r="AX165" s="15" t="s">
        <v>77</v>
      </c>
      <c r="AY165" s="291" t="s">
        <v>160</v>
      </c>
    </row>
    <row r="166" s="2" customFormat="1" ht="21.75" customHeight="1">
      <c r="A166" s="39"/>
      <c r="B166" s="40"/>
      <c r="C166" s="245" t="s">
        <v>199</v>
      </c>
      <c r="D166" s="245" t="s">
        <v>162</v>
      </c>
      <c r="E166" s="246" t="s">
        <v>200</v>
      </c>
      <c r="F166" s="247" t="s">
        <v>201</v>
      </c>
      <c r="G166" s="248" t="s">
        <v>165</v>
      </c>
      <c r="H166" s="249">
        <v>97.379999999999995</v>
      </c>
      <c r="I166" s="250"/>
      <c r="J166" s="251">
        <f>ROUND(I166*H166,2)</f>
        <v>0</v>
      </c>
      <c r="K166" s="252"/>
      <c r="L166" s="45"/>
      <c r="M166" s="253" t="s">
        <v>1</v>
      </c>
      <c r="N166" s="254" t="s">
        <v>38</v>
      </c>
      <c r="O166" s="92"/>
      <c r="P166" s="255">
        <f>O166*H166</f>
        <v>0</v>
      </c>
      <c r="Q166" s="255">
        <v>0.033579999999999999</v>
      </c>
      <c r="R166" s="255">
        <f>Q166*H166</f>
        <v>3.2700203999999999</v>
      </c>
      <c r="S166" s="255">
        <v>0</v>
      </c>
      <c r="T166" s="256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57" t="s">
        <v>166</v>
      </c>
      <c r="AT166" s="257" t="s">
        <v>162</v>
      </c>
      <c r="AU166" s="257" t="s">
        <v>81</v>
      </c>
      <c r="AY166" s="18" t="s">
        <v>160</v>
      </c>
      <c r="BE166" s="258">
        <f>IF(N166="základní",J166,0)</f>
        <v>0</v>
      </c>
      <c r="BF166" s="258">
        <f>IF(N166="snížená",J166,0)</f>
        <v>0</v>
      </c>
      <c r="BG166" s="258">
        <f>IF(N166="zákl. přenesená",J166,0)</f>
        <v>0</v>
      </c>
      <c r="BH166" s="258">
        <f>IF(N166="sníž. přenesená",J166,0)</f>
        <v>0</v>
      </c>
      <c r="BI166" s="258">
        <f>IF(N166="nulová",J166,0)</f>
        <v>0</v>
      </c>
      <c r="BJ166" s="18" t="s">
        <v>77</v>
      </c>
      <c r="BK166" s="258">
        <f>ROUND(I166*H166,2)</f>
        <v>0</v>
      </c>
      <c r="BL166" s="18" t="s">
        <v>166</v>
      </c>
      <c r="BM166" s="257" t="s">
        <v>202</v>
      </c>
    </row>
    <row r="167" s="13" customFormat="1">
      <c r="A167" s="13"/>
      <c r="B167" s="259"/>
      <c r="C167" s="260"/>
      <c r="D167" s="261" t="s">
        <v>168</v>
      </c>
      <c r="E167" s="262" t="s">
        <v>1</v>
      </c>
      <c r="F167" s="263" t="s">
        <v>203</v>
      </c>
      <c r="G167" s="260"/>
      <c r="H167" s="264">
        <v>2.456</v>
      </c>
      <c r="I167" s="265"/>
      <c r="J167" s="260"/>
      <c r="K167" s="260"/>
      <c r="L167" s="266"/>
      <c r="M167" s="267"/>
      <c r="N167" s="268"/>
      <c r="O167" s="268"/>
      <c r="P167" s="268"/>
      <c r="Q167" s="268"/>
      <c r="R167" s="268"/>
      <c r="S167" s="268"/>
      <c r="T167" s="26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70" t="s">
        <v>168</v>
      </c>
      <c r="AU167" s="270" t="s">
        <v>81</v>
      </c>
      <c r="AV167" s="13" t="s">
        <v>81</v>
      </c>
      <c r="AW167" s="13" t="s">
        <v>30</v>
      </c>
      <c r="AX167" s="13" t="s">
        <v>73</v>
      </c>
      <c r="AY167" s="270" t="s">
        <v>160</v>
      </c>
    </row>
    <row r="168" s="13" customFormat="1">
      <c r="A168" s="13"/>
      <c r="B168" s="259"/>
      <c r="C168" s="260"/>
      <c r="D168" s="261" t="s">
        <v>168</v>
      </c>
      <c r="E168" s="262" t="s">
        <v>1</v>
      </c>
      <c r="F168" s="263" t="s">
        <v>204</v>
      </c>
      <c r="G168" s="260"/>
      <c r="H168" s="264">
        <v>2.3759999999999999</v>
      </c>
      <c r="I168" s="265"/>
      <c r="J168" s="260"/>
      <c r="K168" s="260"/>
      <c r="L168" s="266"/>
      <c r="M168" s="267"/>
      <c r="N168" s="268"/>
      <c r="O168" s="268"/>
      <c r="P168" s="268"/>
      <c r="Q168" s="268"/>
      <c r="R168" s="268"/>
      <c r="S168" s="268"/>
      <c r="T168" s="26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70" t="s">
        <v>168</v>
      </c>
      <c r="AU168" s="270" t="s">
        <v>81</v>
      </c>
      <c r="AV168" s="13" t="s">
        <v>81</v>
      </c>
      <c r="AW168" s="13" t="s">
        <v>30</v>
      </c>
      <c r="AX168" s="13" t="s">
        <v>73</v>
      </c>
      <c r="AY168" s="270" t="s">
        <v>160</v>
      </c>
    </row>
    <row r="169" s="13" customFormat="1">
      <c r="A169" s="13"/>
      <c r="B169" s="259"/>
      <c r="C169" s="260"/>
      <c r="D169" s="261" t="s">
        <v>168</v>
      </c>
      <c r="E169" s="262" t="s">
        <v>1</v>
      </c>
      <c r="F169" s="263" t="s">
        <v>205</v>
      </c>
      <c r="G169" s="260"/>
      <c r="H169" s="264">
        <v>31.536000000000001</v>
      </c>
      <c r="I169" s="265"/>
      <c r="J169" s="260"/>
      <c r="K169" s="260"/>
      <c r="L169" s="266"/>
      <c r="M169" s="267"/>
      <c r="N169" s="268"/>
      <c r="O169" s="268"/>
      <c r="P169" s="268"/>
      <c r="Q169" s="268"/>
      <c r="R169" s="268"/>
      <c r="S169" s="268"/>
      <c r="T169" s="26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70" t="s">
        <v>168</v>
      </c>
      <c r="AU169" s="270" t="s">
        <v>81</v>
      </c>
      <c r="AV169" s="13" t="s">
        <v>81</v>
      </c>
      <c r="AW169" s="13" t="s">
        <v>30</v>
      </c>
      <c r="AX169" s="13" t="s">
        <v>73</v>
      </c>
      <c r="AY169" s="270" t="s">
        <v>160</v>
      </c>
    </row>
    <row r="170" s="13" customFormat="1">
      <c r="A170" s="13"/>
      <c r="B170" s="259"/>
      <c r="C170" s="260"/>
      <c r="D170" s="261" t="s">
        <v>168</v>
      </c>
      <c r="E170" s="262" t="s">
        <v>1</v>
      </c>
      <c r="F170" s="263" t="s">
        <v>206</v>
      </c>
      <c r="G170" s="260"/>
      <c r="H170" s="264">
        <v>17.280000000000001</v>
      </c>
      <c r="I170" s="265"/>
      <c r="J170" s="260"/>
      <c r="K170" s="260"/>
      <c r="L170" s="266"/>
      <c r="M170" s="267"/>
      <c r="N170" s="268"/>
      <c r="O170" s="268"/>
      <c r="P170" s="268"/>
      <c r="Q170" s="268"/>
      <c r="R170" s="268"/>
      <c r="S170" s="268"/>
      <c r="T170" s="26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70" t="s">
        <v>168</v>
      </c>
      <c r="AU170" s="270" t="s">
        <v>81</v>
      </c>
      <c r="AV170" s="13" t="s">
        <v>81</v>
      </c>
      <c r="AW170" s="13" t="s">
        <v>30</v>
      </c>
      <c r="AX170" s="13" t="s">
        <v>73</v>
      </c>
      <c r="AY170" s="270" t="s">
        <v>160</v>
      </c>
    </row>
    <row r="171" s="13" customFormat="1">
      <c r="A171" s="13"/>
      <c r="B171" s="259"/>
      <c r="C171" s="260"/>
      <c r="D171" s="261" t="s">
        <v>168</v>
      </c>
      <c r="E171" s="262" t="s">
        <v>1</v>
      </c>
      <c r="F171" s="263" t="s">
        <v>207</v>
      </c>
      <c r="G171" s="260"/>
      <c r="H171" s="264">
        <v>2.2799999999999998</v>
      </c>
      <c r="I171" s="265"/>
      <c r="J171" s="260"/>
      <c r="K171" s="260"/>
      <c r="L171" s="266"/>
      <c r="M171" s="267"/>
      <c r="N171" s="268"/>
      <c r="O171" s="268"/>
      <c r="P171" s="268"/>
      <c r="Q171" s="268"/>
      <c r="R171" s="268"/>
      <c r="S171" s="268"/>
      <c r="T171" s="26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70" t="s">
        <v>168</v>
      </c>
      <c r="AU171" s="270" t="s">
        <v>81</v>
      </c>
      <c r="AV171" s="13" t="s">
        <v>81</v>
      </c>
      <c r="AW171" s="13" t="s">
        <v>30</v>
      </c>
      <c r="AX171" s="13" t="s">
        <v>73</v>
      </c>
      <c r="AY171" s="270" t="s">
        <v>160</v>
      </c>
    </row>
    <row r="172" s="13" customFormat="1">
      <c r="A172" s="13"/>
      <c r="B172" s="259"/>
      <c r="C172" s="260"/>
      <c r="D172" s="261" t="s">
        <v>168</v>
      </c>
      <c r="E172" s="262" t="s">
        <v>1</v>
      </c>
      <c r="F172" s="263" t="s">
        <v>208</v>
      </c>
      <c r="G172" s="260"/>
      <c r="H172" s="264">
        <v>19.239999999999998</v>
      </c>
      <c r="I172" s="265"/>
      <c r="J172" s="260"/>
      <c r="K172" s="260"/>
      <c r="L172" s="266"/>
      <c r="M172" s="267"/>
      <c r="N172" s="268"/>
      <c r="O172" s="268"/>
      <c r="P172" s="268"/>
      <c r="Q172" s="268"/>
      <c r="R172" s="268"/>
      <c r="S172" s="268"/>
      <c r="T172" s="26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70" t="s">
        <v>168</v>
      </c>
      <c r="AU172" s="270" t="s">
        <v>81</v>
      </c>
      <c r="AV172" s="13" t="s">
        <v>81</v>
      </c>
      <c r="AW172" s="13" t="s">
        <v>30</v>
      </c>
      <c r="AX172" s="13" t="s">
        <v>73</v>
      </c>
      <c r="AY172" s="270" t="s">
        <v>160</v>
      </c>
    </row>
    <row r="173" s="13" customFormat="1">
      <c r="A173" s="13"/>
      <c r="B173" s="259"/>
      <c r="C173" s="260"/>
      <c r="D173" s="261" t="s">
        <v>168</v>
      </c>
      <c r="E173" s="262" t="s">
        <v>1</v>
      </c>
      <c r="F173" s="263" t="s">
        <v>209</v>
      </c>
      <c r="G173" s="260"/>
      <c r="H173" s="264">
        <v>5.2800000000000002</v>
      </c>
      <c r="I173" s="265"/>
      <c r="J173" s="260"/>
      <c r="K173" s="260"/>
      <c r="L173" s="266"/>
      <c r="M173" s="267"/>
      <c r="N173" s="268"/>
      <c r="O173" s="268"/>
      <c r="P173" s="268"/>
      <c r="Q173" s="268"/>
      <c r="R173" s="268"/>
      <c r="S173" s="268"/>
      <c r="T173" s="26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70" t="s">
        <v>168</v>
      </c>
      <c r="AU173" s="270" t="s">
        <v>81</v>
      </c>
      <c r="AV173" s="13" t="s">
        <v>81</v>
      </c>
      <c r="AW173" s="13" t="s">
        <v>30</v>
      </c>
      <c r="AX173" s="13" t="s">
        <v>73</v>
      </c>
      <c r="AY173" s="270" t="s">
        <v>160</v>
      </c>
    </row>
    <row r="174" s="13" customFormat="1">
      <c r="A174" s="13"/>
      <c r="B174" s="259"/>
      <c r="C174" s="260"/>
      <c r="D174" s="261" t="s">
        <v>168</v>
      </c>
      <c r="E174" s="262" t="s">
        <v>1</v>
      </c>
      <c r="F174" s="263" t="s">
        <v>210</v>
      </c>
      <c r="G174" s="260"/>
      <c r="H174" s="264">
        <v>2.1120000000000001</v>
      </c>
      <c r="I174" s="265"/>
      <c r="J174" s="260"/>
      <c r="K174" s="260"/>
      <c r="L174" s="266"/>
      <c r="M174" s="267"/>
      <c r="N174" s="268"/>
      <c r="O174" s="268"/>
      <c r="P174" s="268"/>
      <c r="Q174" s="268"/>
      <c r="R174" s="268"/>
      <c r="S174" s="268"/>
      <c r="T174" s="26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70" t="s">
        <v>168</v>
      </c>
      <c r="AU174" s="270" t="s">
        <v>81</v>
      </c>
      <c r="AV174" s="13" t="s">
        <v>81</v>
      </c>
      <c r="AW174" s="13" t="s">
        <v>30</v>
      </c>
      <c r="AX174" s="13" t="s">
        <v>73</v>
      </c>
      <c r="AY174" s="270" t="s">
        <v>160</v>
      </c>
    </row>
    <row r="175" s="13" customFormat="1">
      <c r="A175" s="13"/>
      <c r="B175" s="259"/>
      <c r="C175" s="260"/>
      <c r="D175" s="261" t="s">
        <v>168</v>
      </c>
      <c r="E175" s="262" t="s">
        <v>1</v>
      </c>
      <c r="F175" s="263" t="s">
        <v>211</v>
      </c>
      <c r="G175" s="260"/>
      <c r="H175" s="264">
        <v>5.2000000000000002</v>
      </c>
      <c r="I175" s="265"/>
      <c r="J175" s="260"/>
      <c r="K175" s="260"/>
      <c r="L175" s="266"/>
      <c r="M175" s="267"/>
      <c r="N175" s="268"/>
      <c r="O175" s="268"/>
      <c r="P175" s="268"/>
      <c r="Q175" s="268"/>
      <c r="R175" s="268"/>
      <c r="S175" s="268"/>
      <c r="T175" s="26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70" t="s">
        <v>168</v>
      </c>
      <c r="AU175" s="270" t="s">
        <v>81</v>
      </c>
      <c r="AV175" s="13" t="s">
        <v>81</v>
      </c>
      <c r="AW175" s="13" t="s">
        <v>30</v>
      </c>
      <c r="AX175" s="13" t="s">
        <v>73</v>
      </c>
      <c r="AY175" s="270" t="s">
        <v>160</v>
      </c>
    </row>
    <row r="176" s="13" customFormat="1">
      <c r="A176" s="13"/>
      <c r="B176" s="259"/>
      <c r="C176" s="260"/>
      <c r="D176" s="261" t="s">
        <v>168</v>
      </c>
      <c r="E176" s="262" t="s">
        <v>1</v>
      </c>
      <c r="F176" s="263" t="s">
        <v>212</v>
      </c>
      <c r="G176" s="260"/>
      <c r="H176" s="264">
        <v>2.52</v>
      </c>
      <c r="I176" s="265"/>
      <c r="J176" s="260"/>
      <c r="K176" s="260"/>
      <c r="L176" s="266"/>
      <c r="M176" s="267"/>
      <c r="N176" s="268"/>
      <c r="O176" s="268"/>
      <c r="P176" s="268"/>
      <c r="Q176" s="268"/>
      <c r="R176" s="268"/>
      <c r="S176" s="268"/>
      <c r="T176" s="26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70" t="s">
        <v>168</v>
      </c>
      <c r="AU176" s="270" t="s">
        <v>81</v>
      </c>
      <c r="AV176" s="13" t="s">
        <v>81</v>
      </c>
      <c r="AW176" s="13" t="s">
        <v>30</v>
      </c>
      <c r="AX176" s="13" t="s">
        <v>73</v>
      </c>
      <c r="AY176" s="270" t="s">
        <v>160</v>
      </c>
    </row>
    <row r="177" s="13" customFormat="1">
      <c r="A177" s="13"/>
      <c r="B177" s="259"/>
      <c r="C177" s="260"/>
      <c r="D177" s="261" t="s">
        <v>168</v>
      </c>
      <c r="E177" s="262" t="s">
        <v>1</v>
      </c>
      <c r="F177" s="263" t="s">
        <v>213</v>
      </c>
      <c r="G177" s="260"/>
      <c r="H177" s="264">
        <v>7.0999999999999996</v>
      </c>
      <c r="I177" s="265"/>
      <c r="J177" s="260"/>
      <c r="K177" s="260"/>
      <c r="L177" s="266"/>
      <c r="M177" s="267"/>
      <c r="N177" s="268"/>
      <c r="O177" s="268"/>
      <c r="P177" s="268"/>
      <c r="Q177" s="268"/>
      <c r="R177" s="268"/>
      <c r="S177" s="268"/>
      <c r="T177" s="26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70" t="s">
        <v>168</v>
      </c>
      <c r="AU177" s="270" t="s">
        <v>81</v>
      </c>
      <c r="AV177" s="13" t="s">
        <v>81</v>
      </c>
      <c r="AW177" s="13" t="s">
        <v>30</v>
      </c>
      <c r="AX177" s="13" t="s">
        <v>73</v>
      </c>
      <c r="AY177" s="270" t="s">
        <v>160</v>
      </c>
    </row>
    <row r="178" s="2" customFormat="1" ht="21.75" customHeight="1">
      <c r="A178" s="39"/>
      <c r="B178" s="40"/>
      <c r="C178" s="245" t="s">
        <v>214</v>
      </c>
      <c r="D178" s="245" t="s">
        <v>162</v>
      </c>
      <c r="E178" s="246" t="s">
        <v>215</v>
      </c>
      <c r="F178" s="247" t="s">
        <v>216</v>
      </c>
      <c r="G178" s="248" t="s">
        <v>165</v>
      </c>
      <c r="H178" s="249">
        <v>29.370000000000001</v>
      </c>
      <c r="I178" s="250"/>
      <c r="J178" s="251">
        <f>ROUND(I178*H178,2)</f>
        <v>0</v>
      </c>
      <c r="K178" s="252"/>
      <c r="L178" s="45"/>
      <c r="M178" s="253" t="s">
        <v>1</v>
      </c>
      <c r="N178" s="254" t="s">
        <v>38</v>
      </c>
      <c r="O178" s="92"/>
      <c r="P178" s="255">
        <f>O178*H178</f>
        <v>0</v>
      </c>
      <c r="Q178" s="255">
        <v>0</v>
      </c>
      <c r="R178" s="255">
        <f>Q178*H178</f>
        <v>0</v>
      </c>
      <c r="S178" s="255">
        <v>0</v>
      </c>
      <c r="T178" s="256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57" t="s">
        <v>166</v>
      </c>
      <c r="AT178" s="257" t="s">
        <v>162</v>
      </c>
      <c r="AU178" s="257" t="s">
        <v>81</v>
      </c>
      <c r="AY178" s="18" t="s">
        <v>160</v>
      </c>
      <c r="BE178" s="258">
        <f>IF(N178="základní",J178,0)</f>
        <v>0</v>
      </c>
      <c r="BF178" s="258">
        <f>IF(N178="snížená",J178,0)</f>
        <v>0</v>
      </c>
      <c r="BG178" s="258">
        <f>IF(N178="zákl. přenesená",J178,0)</f>
        <v>0</v>
      </c>
      <c r="BH178" s="258">
        <f>IF(N178="sníž. přenesená",J178,0)</f>
        <v>0</v>
      </c>
      <c r="BI178" s="258">
        <f>IF(N178="nulová",J178,0)</f>
        <v>0</v>
      </c>
      <c r="BJ178" s="18" t="s">
        <v>77</v>
      </c>
      <c r="BK178" s="258">
        <f>ROUND(I178*H178,2)</f>
        <v>0</v>
      </c>
      <c r="BL178" s="18" t="s">
        <v>166</v>
      </c>
      <c r="BM178" s="257" t="s">
        <v>217</v>
      </c>
    </row>
    <row r="179" s="13" customFormat="1">
      <c r="A179" s="13"/>
      <c r="B179" s="259"/>
      <c r="C179" s="260"/>
      <c r="D179" s="261" t="s">
        <v>168</v>
      </c>
      <c r="E179" s="262" t="s">
        <v>1</v>
      </c>
      <c r="F179" s="263" t="s">
        <v>218</v>
      </c>
      <c r="G179" s="260"/>
      <c r="H179" s="264">
        <v>29.370000000000001</v>
      </c>
      <c r="I179" s="265"/>
      <c r="J179" s="260"/>
      <c r="K179" s="260"/>
      <c r="L179" s="266"/>
      <c r="M179" s="267"/>
      <c r="N179" s="268"/>
      <c r="O179" s="268"/>
      <c r="P179" s="268"/>
      <c r="Q179" s="268"/>
      <c r="R179" s="268"/>
      <c r="S179" s="268"/>
      <c r="T179" s="26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70" t="s">
        <v>168</v>
      </c>
      <c r="AU179" s="270" t="s">
        <v>81</v>
      </c>
      <c r="AV179" s="13" t="s">
        <v>81</v>
      </c>
      <c r="AW179" s="13" t="s">
        <v>30</v>
      </c>
      <c r="AX179" s="13" t="s">
        <v>73</v>
      </c>
      <c r="AY179" s="270" t="s">
        <v>160</v>
      </c>
    </row>
    <row r="180" s="14" customFormat="1">
      <c r="A180" s="14"/>
      <c r="B180" s="271"/>
      <c r="C180" s="272"/>
      <c r="D180" s="261" t="s">
        <v>168</v>
      </c>
      <c r="E180" s="273" t="s">
        <v>1</v>
      </c>
      <c r="F180" s="274" t="s">
        <v>219</v>
      </c>
      <c r="G180" s="272"/>
      <c r="H180" s="273" t="s">
        <v>1</v>
      </c>
      <c r="I180" s="275"/>
      <c r="J180" s="272"/>
      <c r="K180" s="272"/>
      <c r="L180" s="276"/>
      <c r="M180" s="277"/>
      <c r="N180" s="278"/>
      <c r="O180" s="278"/>
      <c r="P180" s="278"/>
      <c r="Q180" s="278"/>
      <c r="R180" s="278"/>
      <c r="S180" s="278"/>
      <c r="T180" s="27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80" t="s">
        <v>168</v>
      </c>
      <c r="AU180" s="280" t="s">
        <v>81</v>
      </c>
      <c r="AV180" s="14" t="s">
        <v>77</v>
      </c>
      <c r="AW180" s="14" t="s">
        <v>30</v>
      </c>
      <c r="AX180" s="14" t="s">
        <v>73</v>
      </c>
      <c r="AY180" s="280" t="s">
        <v>160</v>
      </c>
    </row>
    <row r="181" s="15" customFormat="1">
      <c r="A181" s="15"/>
      <c r="B181" s="281"/>
      <c r="C181" s="282"/>
      <c r="D181" s="261" t="s">
        <v>168</v>
      </c>
      <c r="E181" s="283" t="s">
        <v>1</v>
      </c>
      <c r="F181" s="284" t="s">
        <v>171</v>
      </c>
      <c r="G181" s="282"/>
      <c r="H181" s="285">
        <v>29.370000000000001</v>
      </c>
      <c r="I181" s="286"/>
      <c r="J181" s="282"/>
      <c r="K181" s="282"/>
      <c r="L181" s="287"/>
      <c r="M181" s="288"/>
      <c r="N181" s="289"/>
      <c r="O181" s="289"/>
      <c r="P181" s="289"/>
      <c r="Q181" s="289"/>
      <c r="R181" s="289"/>
      <c r="S181" s="289"/>
      <c r="T181" s="290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91" t="s">
        <v>168</v>
      </c>
      <c r="AU181" s="291" t="s">
        <v>81</v>
      </c>
      <c r="AV181" s="15" t="s">
        <v>166</v>
      </c>
      <c r="AW181" s="15" t="s">
        <v>30</v>
      </c>
      <c r="AX181" s="15" t="s">
        <v>77</v>
      </c>
      <c r="AY181" s="291" t="s">
        <v>160</v>
      </c>
    </row>
    <row r="182" s="2" customFormat="1" ht="21.75" customHeight="1">
      <c r="A182" s="39"/>
      <c r="B182" s="40"/>
      <c r="C182" s="245" t="s">
        <v>220</v>
      </c>
      <c r="D182" s="245" t="s">
        <v>162</v>
      </c>
      <c r="E182" s="246" t="s">
        <v>221</v>
      </c>
      <c r="F182" s="247" t="s">
        <v>222</v>
      </c>
      <c r="G182" s="248" t="s">
        <v>165</v>
      </c>
      <c r="H182" s="249">
        <v>141.25</v>
      </c>
      <c r="I182" s="250"/>
      <c r="J182" s="251">
        <f>ROUND(I182*H182,2)</f>
        <v>0</v>
      </c>
      <c r="K182" s="252"/>
      <c r="L182" s="45"/>
      <c r="M182" s="253" t="s">
        <v>1</v>
      </c>
      <c r="N182" s="254" t="s">
        <v>38</v>
      </c>
      <c r="O182" s="92"/>
      <c r="P182" s="255">
        <f>O182*H182</f>
        <v>0</v>
      </c>
      <c r="Q182" s="255">
        <v>0</v>
      </c>
      <c r="R182" s="255">
        <f>Q182*H182</f>
        <v>0</v>
      </c>
      <c r="S182" s="255">
        <v>0</v>
      </c>
      <c r="T182" s="256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57" t="s">
        <v>166</v>
      </c>
      <c r="AT182" s="257" t="s">
        <v>162</v>
      </c>
      <c r="AU182" s="257" t="s">
        <v>81</v>
      </c>
      <c r="AY182" s="18" t="s">
        <v>160</v>
      </c>
      <c r="BE182" s="258">
        <f>IF(N182="základní",J182,0)</f>
        <v>0</v>
      </c>
      <c r="BF182" s="258">
        <f>IF(N182="snížená",J182,0)</f>
        <v>0</v>
      </c>
      <c r="BG182" s="258">
        <f>IF(N182="zákl. přenesená",J182,0)</f>
        <v>0</v>
      </c>
      <c r="BH182" s="258">
        <f>IF(N182="sníž. přenesená",J182,0)</f>
        <v>0</v>
      </c>
      <c r="BI182" s="258">
        <f>IF(N182="nulová",J182,0)</f>
        <v>0</v>
      </c>
      <c r="BJ182" s="18" t="s">
        <v>77</v>
      </c>
      <c r="BK182" s="258">
        <f>ROUND(I182*H182,2)</f>
        <v>0</v>
      </c>
      <c r="BL182" s="18" t="s">
        <v>166</v>
      </c>
      <c r="BM182" s="257" t="s">
        <v>223</v>
      </c>
    </row>
    <row r="183" s="2" customFormat="1" ht="21.75" customHeight="1">
      <c r="A183" s="39"/>
      <c r="B183" s="40"/>
      <c r="C183" s="245" t="s">
        <v>224</v>
      </c>
      <c r="D183" s="245" t="s">
        <v>162</v>
      </c>
      <c r="E183" s="246" t="s">
        <v>225</v>
      </c>
      <c r="F183" s="247" t="s">
        <v>226</v>
      </c>
      <c r="G183" s="248" t="s">
        <v>227</v>
      </c>
      <c r="H183" s="249">
        <v>244.94999999999999</v>
      </c>
      <c r="I183" s="250"/>
      <c r="J183" s="251">
        <f>ROUND(I183*H183,2)</f>
        <v>0</v>
      </c>
      <c r="K183" s="252"/>
      <c r="L183" s="45"/>
      <c r="M183" s="253" t="s">
        <v>1</v>
      </c>
      <c r="N183" s="254" t="s">
        <v>38</v>
      </c>
      <c r="O183" s="92"/>
      <c r="P183" s="255">
        <f>O183*H183</f>
        <v>0</v>
      </c>
      <c r="Q183" s="255">
        <v>0</v>
      </c>
      <c r="R183" s="255">
        <f>Q183*H183</f>
        <v>0</v>
      </c>
      <c r="S183" s="255">
        <v>0</v>
      </c>
      <c r="T183" s="256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57" t="s">
        <v>166</v>
      </c>
      <c r="AT183" s="257" t="s">
        <v>162</v>
      </c>
      <c r="AU183" s="257" t="s">
        <v>81</v>
      </c>
      <c r="AY183" s="18" t="s">
        <v>160</v>
      </c>
      <c r="BE183" s="258">
        <f>IF(N183="základní",J183,0)</f>
        <v>0</v>
      </c>
      <c r="BF183" s="258">
        <f>IF(N183="snížená",J183,0)</f>
        <v>0</v>
      </c>
      <c r="BG183" s="258">
        <f>IF(N183="zákl. přenesená",J183,0)</f>
        <v>0</v>
      </c>
      <c r="BH183" s="258">
        <f>IF(N183="sníž. přenesená",J183,0)</f>
        <v>0</v>
      </c>
      <c r="BI183" s="258">
        <f>IF(N183="nulová",J183,0)</f>
        <v>0</v>
      </c>
      <c r="BJ183" s="18" t="s">
        <v>77</v>
      </c>
      <c r="BK183" s="258">
        <f>ROUND(I183*H183,2)</f>
        <v>0</v>
      </c>
      <c r="BL183" s="18" t="s">
        <v>166</v>
      </c>
      <c r="BM183" s="257" t="s">
        <v>228</v>
      </c>
    </row>
    <row r="184" s="2" customFormat="1" ht="21.75" customHeight="1">
      <c r="A184" s="39"/>
      <c r="B184" s="40"/>
      <c r="C184" s="292" t="s">
        <v>229</v>
      </c>
      <c r="D184" s="292" t="s">
        <v>230</v>
      </c>
      <c r="E184" s="293" t="s">
        <v>231</v>
      </c>
      <c r="F184" s="294" t="s">
        <v>232</v>
      </c>
      <c r="G184" s="295" t="s">
        <v>227</v>
      </c>
      <c r="H184" s="296">
        <v>257.19799999999998</v>
      </c>
      <c r="I184" s="297"/>
      <c r="J184" s="298">
        <f>ROUND(I184*H184,2)</f>
        <v>0</v>
      </c>
      <c r="K184" s="299"/>
      <c r="L184" s="300"/>
      <c r="M184" s="301" t="s">
        <v>1</v>
      </c>
      <c r="N184" s="302" t="s">
        <v>38</v>
      </c>
      <c r="O184" s="92"/>
      <c r="P184" s="255">
        <f>O184*H184</f>
        <v>0</v>
      </c>
      <c r="Q184" s="255">
        <v>0</v>
      </c>
      <c r="R184" s="255">
        <f>Q184*H184</f>
        <v>0</v>
      </c>
      <c r="S184" s="255">
        <v>0</v>
      </c>
      <c r="T184" s="256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57" t="s">
        <v>214</v>
      </c>
      <c r="AT184" s="257" t="s">
        <v>230</v>
      </c>
      <c r="AU184" s="257" t="s">
        <v>81</v>
      </c>
      <c r="AY184" s="18" t="s">
        <v>160</v>
      </c>
      <c r="BE184" s="258">
        <f>IF(N184="základní",J184,0)</f>
        <v>0</v>
      </c>
      <c r="BF184" s="258">
        <f>IF(N184="snížená",J184,0)</f>
        <v>0</v>
      </c>
      <c r="BG184" s="258">
        <f>IF(N184="zákl. přenesená",J184,0)</f>
        <v>0</v>
      </c>
      <c r="BH184" s="258">
        <f>IF(N184="sníž. přenesená",J184,0)</f>
        <v>0</v>
      </c>
      <c r="BI184" s="258">
        <f>IF(N184="nulová",J184,0)</f>
        <v>0</v>
      </c>
      <c r="BJ184" s="18" t="s">
        <v>77</v>
      </c>
      <c r="BK184" s="258">
        <f>ROUND(I184*H184,2)</f>
        <v>0</v>
      </c>
      <c r="BL184" s="18" t="s">
        <v>166</v>
      </c>
      <c r="BM184" s="257" t="s">
        <v>233</v>
      </c>
    </row>
    <row r="185" s="13" customFormat="1">
      <c r="A185" s="13"/>
      <c r="B185" s="259"/>
      <c r="C185" s="260"/>
      <c r="D185" s="261" t="s">
        <v>168</v>
      </c>
      <c r="E185" s="262" t="s">
        <v>1</v>
      </c>
      <c r="F185" s="263" t="s">
        <v>234</v>
      </c>
      <c r="G185" s="260"/>
      <c r="H185" s="264">
        <v>257.19799999999998</v>
      </c>
      <c r="I185" s="265"/>
      <c r="J185" s="260"/>
      <c r="K185" s="260"/>
      <c r="L185" s="266"/>
      <c r="M185" s="267"/>
      <c r="N185" s="268"/>
      <c r="O185" s="268"/>
      <c r="P185" s="268"/>
      <c r="Q185" s="268"/>
      <c r="R185" s="268"/>
      <c r="S185" s="268"/>
      <c r="T185" s="26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70" t="s">
        <v>168</v>
      </c>
      <c r="AU185" s="270" t="s">
        <v>81</v>
      </c>
      <c r="AV185" s="13" t="s">
        <v>81</v>
      </c>
      <c r="AW185" s="13" t="s">
        <v>30</v>
      </c>
      <c r="AX185" s="13" t="s">
        <v>73</v>
      </c>
      <c r="AY185" s="270" t="s">
        <v>160</v>
      </c>
    </row>
    <row r="186" s="15" customFormat="1">
      <c r="A186" s="15"/>
      <c r="B186" s="281"/>
      <c r="C186" s="282"/>
      <c r="D186" s="261" t="s">
        <v>168</v>
      </c>
      <c r="E186" s="283" t="s">
        <v>1</v>
      </c>
      <c r="F186" s="284" t="s">
        <v>171</v>
      </c>
      <c r="G186" s="282"/>
      <c r="H186" s="285">
        <v>257.19799999999998</v>
      </c>
      <c r="I186" s="286"/>
      <c r="J186" s="282"/>
      <c r="K186" s="282"/>
      <c r="L186" s="287"/>
      <c r="M186" s="288"/>
      <c r="N186" s="289"/>
      <c r="O186" s="289"/>
      <c r="P186" s="289"/>
      <c r="Q186" s="289"/>
      <c r="R186" s="289"/>
      <c r="S186" s="289"/>
      <c r="T186" s="290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91" t="s">
        <v>168</v>
      </c>
      <c r="AU186" s="291" t="s">
        <v>81</v>
      </c>
      <c r="AV186" s="15" t="s">
        <v>166</v>
      </c>
      <c r="AW186" s="15" t="s">
        <v>30</v>
      </c>
      <c r="AX186" s="15" t="s">
        <v>77</v>
      </c>
      <c r="AY186" s="291" t="s">
        <v>160</v>
      </c>
    </row>
    <row r="187" s="12" customFormat="1" ht="22.8" customHeight="1">
      <c r="A187" s="12"/>
      <c r="B187" s="229"/>
      <c r="C187" s="230"/>
      <c r="D187" s="231" t="s">
        <v>72</v>
      </c>
      <c r="E187" s="243" t="s">
        <v>235</v>
      </c>
      <c r="F187" s="243" t="s">
        <v>236</v>
      </c>
      <c r="G187" s="230"/>
      <c r="H187" s="230"/>
      <c r="I187" s="233"/>
      <c r="J187" s="244">
        <f>BK187</f>
        <v>0</v>
      </c>
      <c r="K187" s="230"/>
      <c r="L187" s="235"/>
      <c r="M187" s="236"/>
      <c r="N187" s="237"/>
      <c r="O187" s="237"/>
      <c r="P187" s="238">
        <f>SUM(P188:P296)</f>
        <v>0</v>
      </c>
      <c r="Q187" s="237"/>
      <c r="R187" s="238">
        <f>SUM(R188:R296)</f>
        <v>7.1135751799999998</v>
      </c>
      <c r="S187" s="237"/>
      <c r="T187" s="239">
        <f>SUM(T188:T296)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40" t="s">
        <v>77</v>
      </c>
      <c r="AT187" s="241" t="s">
        <v>72</v>
      </c>
      <c r="AU187" s="241" t="s">
        <v>77</v>
      </c>
      <c r="AY187" s="240" t="s">
        <v>160</v>
      </c>
      <c r="BK187" s="242">
        <f>SUM(BK188:BK296)</f>
        <v>0</v>
      </c>
    </row>
    <row r="188" s="2" customFormat="1" ht="21.75" customHeight="1">
      <c r="A188" s="39"/>
      <c r="B188" s="40"/>
      <c r="C188" s="245" t="s">
        <v>237</v>
      </c>
      <c r="D188" s="245" t="s">
        <v>162</v>
      </c>
      <c r="E188" s="246" t="s">
        <v>238</v>
      </c>
      <c r="F188" s="247" t="s">
        <v>239</v>
      </c>
      <c r="G188" s="248" t="s">
        <v>165</v>
      </c>
      <c r="H188" s="249">
        <v>18.594999999999999</v>
      </c>
      <c r="I188" s="250"/>
      <c r="J188" s="251">
        <f>ROUND(I188*H188,2)</f>
        <v>0</v>
      </c>
      <c r="K188" s="252"/>
      <c r="L188" s="45"/>
      <c r="M188" s="253" t="s">
        <v>1</v>
      </c>
      <c r="N188" s="254" t="s">
        <v>38</v>
      </c>
      <c r="O188" s="92"/>
      <c r="P188" s="255">
        <f>O188*H188</f>
        <v>0</v>
      </c>
      <c r="Q188" s="255">
        <v>0.00025999999999999998</v>
      </c>
      <c r="R188" s="255">
        <f>Q188*H188</f>
        <v>0.0048346999999999991</v>
      </c>
      <c r="S188" s="255">
        <v>0</v>
      </c>
      <c r="T188" s="256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57" t="s">
        <v>166</v>
      </c>
      <c r="AT188" s="257" t="s">
        <v>162</v>
      </c>
      <c r="AU188" s="257" t="s">
        <v>81</v>
      </c>
      <c r="AY188" s="18" t="s">
        <v>160</v>
      </c>
      <c r="BE188" s="258">
        <f>IF(N188="základní",J188,0)</f>
        <v>0</v>
      </c>
      <c r="BF188" s="258">
        <f>IF(N188="snížená",J188,0)</f>
        <v>0</v>
      </c>
      <c r="BG188" s="258">
        <f>IF(N188="zákl. přenesená",J188,0)</f>
        <v>0</v>
      </c>
      <c r="BH188" s="258">
        <f>IF(N188="sníž. přenesená",J188,0)</f>
        <v>0</v>
      </c>
      <c r="BI188" s="258">
        <f>IF(N188="nulová",J188,0)</f>
        <v>0</v>
      </c>
      <c r="BJ188" s="18" t="s">
        <v>77</v>
      </c>
      <c r="BK188" s="258">
        <f>ROUND(I188*H188,2)</f>
        <v>0</v>
      </c>
      <c r="BL188" s="18" t="s">
        <v>166</v>
      </c>
      <c r="BM188" s="257" t="s">
        <v>240</v>
      </c>
    </row>
    <row r="189" s="13" customFormat="1">
      <c r="A189" s="13"/>
      <c r="B189" s="259"/>
      <c r="C189" s="260"/>
      <c r="D189" s="261" t="s">
        <v>168</v>
      </c>
      <c r="E189" s="262" t="s">
        <v>1</v>
      </c>
      <c r="F189" s="263" t="s">
        <v>241</v>
      </c>
      <c r="G189" s="260"/>
      <c r="H189" s="264">
        <v>18.594999999999999</v>
      </c>
      <c r="I189" s="265"/>
      <c r="J189" s="260"/>
      <c r="K189" s="260"/>
      <c r="L189" s="266"/>
      <c r="M189" s="267"/>
      <c r="N189" s="268"/>
      <c r="O189" s="268"/>
      <c r="P189" s="268"/>
      <c r="Q189" s="268"/>
      <c r="R189" s="268"/>
      <c r="S189" s="268"/>
      <c r="T189" s="26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70" t="s">
        <v>168</v>
      </c>
      <c r="AU189" s="270" t="s">
        <v>81</v>
      </c>
      <c r="AV189" s="13" t="s">
        <v>81</v>
      </c>
      <c r="AW189" s="13" t="s">
        <v>30</v>
      </c>
      <c r="AX189" s="13" t="s">
        <v>77</v>
      </c>
      <c r="AY189" s="270" t="s">
        <v>160</v>
      </c>
    </row>
    <row r="190" s="2" customFormat="1" ht="33" customHeight="1">
      <c r="A190" s="39"/>
      <c r="B190" s="40"/>
      <c r="C190" s="245" t="s">
        <v>242</v>
      </c>
      <c r="D190" s="245" t="s">
        <v>162</v>
      </c>
      <c r="E190" s="246" t="s">
        <v>243</v>
      </c>
      <c r="F190" s="247" t="s">
        <v>244</v>
      </c>
      <c r="G190" s="248" t="s">
        <v>165</v>
      </c>
      <c r="H190" s="249">
        <v>9.7750000000000004</v>
      </c>
      <c r="I190" s="250"/>
      <c r="J190" s="251">
        <f>ROUND(I190*H190,2)</f>
        <v>0</v>
      </c>
      <c r="K190" s="252"/>
      <c r="L190" s="45"/>
      <c r="M190" s="253" t="s">
        <v>1</v>
      </c>
      <c r="N190" s="254" t="s">
        <v>38</v>
      </c>
      <c r="O190" s="92"/>
      <c r="P190" s="255">
        <f>O190*H190</f>
        <v>0</v>
      </c>
      <c r="Q190" s="255">
        <v>0</v>
      </c>
      <c r="R190" s="255">
        <f>Q190*H190</f>
        <v>0</v>
      </c>
      <c r="S190" s="255">
        <v>0</v>
      </c>
      <c r="T190" s="256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57" t="s">
        <v>166</v>
      </c>
      <c r="AT190" s="257" t="s">
        <v>162</v>
      </c>
      <c r="AU190" s="257" t="s">
        <v>81</v>
      </c>
      <c r="AY190" s="18" t="s">
        <v>160</v>
      </c>
      <c r="BE190" s="258">
        <f>IF(N190="základní",J190,0)</f>
        <v>0</v>
      </c>
      <c r="BF190" s="258">
        <f>IF(N190="snížená",J190,0)</f>
        <v>0</v>
      </c>
      <c r="BG190" s="258">
        <f>IF(N190="zákl. přenesená",J190,0)</f>
        <v>0</v>
      </c>
      <c r="BH190" s="258">
        <f>IF(N190="sníž. přenesená",J190,0)</f>
        <v>0</v>
      </c>
      <c r="BI190" s="258">
        <f>IF(N190="nulová",J190,0)</f>
        <v>0</v>
      </c>
      <c r="BJ190" s="18" t="s">
        <v>77</v>
      </c>
      <c r="BK190" s="258">
        <f>ROUND(I190*H190,2)</f>
        <v>0</v>
      </c>
      <c r="BL190" s="18" t="s">
        <v>166</v>
      </c>
      <c r="BM190" s="257" t="s">
        <v>245</v>
      </c>
    </row>
    <row r="191" s="13" customFormat="1">
      <c r="A191" s="13"/>
      <c r="B191" s="259"/>
      <c r="C191" s="260"/>
      <c r="D191" s="261" t="s">
        <v>168</v>
      </c>
      <c r="E191" s="262" t="s">
        <v>1</v>
      </c>
      <c r="F191" s="263" t="s">
        <v>246</v>
      </c>
      <c r="G191" s="260"/>
      <c r="H191" s="264">
        <v>9.7750000000000004</v>
      </c>
      <c r="I191" s="265"/>
      <c r="J191" s="260"/>
      <c r="K191" s="260"/>
      <c r="L191" s="266"/>
      <c r="M191" s="267"/>
      <c r="N191" s="268"/>
      <c r="O191" s="268"/>
      <c r="P191" s="268"/>
      <c r="Q191" s="268"/>
      <c r="R191" s="268"/>
      <c r="S191" s="268"/>
      <c r="T191" s="26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70" t="s">
        <v>168</v>
      </c>
      <c r="AU191" s="270" t="s">
        <v>81</v>
      </c>
      <c r="AV191" s="13" t="s">
        <v>81</v>
      </c>
      <c r="AW191" s="13" t="s">
        <v>30</v>
      </c>
      <c r="AX191" s="13" t="s">
        <v>73</v>
      </c>
      <c r="AY191" s="270" t="s">
        <v>160</v>
      </c>
    </row>
    <row r="192" s="14" customFormat="1">
      <c r="A192" s="14"/>
      <c r="B192" s="271"/>
      <c r="C192" s="272"/>
      <c r="D192" s="261" t="s">
        <v>168</v>
      </c>
      <c r="E192" s="273" t="s">
        <v>1</v>
      </c>
      <c r="F192" s="274" t="s">
        <v>247</v>
      </c>
      <c r="G192" s="272"/>
      <c r="H192" s="273" t="s">
        <v>1</v>
      </c>
      <c r="I192" s="275"/>
      <c r="J192" s="272"/>
      <c r="K192" s="272"/>
      <c r="L192" s="276"/>
      <c r="M192" s="277"/>
      <c r="N192" s="278"/>
      <c r="O192" s="278"/>
      <c r="P192" s="278"/>
      <c r="Q192" s="278"/>
      <c r="R192" s="278"/>
      <c r="S192" s="278"/>
      <c r="T192" s="27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80" t="s">
        <v>168</v>
      </c>
      <c r="AU192" s="280" t="s">
        <v>81</v>
      </c>
      <c r="AV192" s="14" t="s">
        <v>77</v>
      </c>
      <c r="AW192" s="14" t="s">
        <v>30</v>
      </c>
      <c r="AX192" s="14" t="s">
        <v>73</v>
      </c>
      <c r="AY192" s="280" t="s">
        <v>160</v>
      </c>
    </row>
    <row r="193" s="15" customFormat="1">
      <c r="A193" s="15"/>
      <c r="B193" s="281"/>
      <c r="C193" s="282"/>
      <c r="D193" s="261" t="s">
        <v>168</v>
      </c>
      <c r="E193" s="283" t="s">
        <v>1</v>
      </c>
      <c r="F193" s="284" t="s">
        <v>171</v>
      </c>
      <c r="G193" s="282"/>
      <c r="H193" s="285">
        <v>9.7750000000000004</v>
      </c>
      <c r="I193" s="286"/>
      <c r="J193" s="282"/>
      <c r="K193" s="282"/>
      <c r="L193" s="287"/>
      <c r="M193" s="288"/>
      <c r="N193" s="289"/>
      <c r="O193" s="289"/>
      <c r="P193" s="289"/>
      <c r="Q193" s="289"/>
      <c r="R193" s="289"/>
      <c r="S193" s="289"/>
      <c r="T193" s="290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91" t="s">
        <v>168</v>
      </c>
      <c r="AU193" s="291" t="s">
        <v>81</v>
      </c>
      <c r="AV193" s="15" t="s">
        <v>166</v>
      </c>
      <c r="AW193" s="15" t="s">
        <v>30</v>
      </c>
      <c r="AX193" s="15" t="s">
        <v>77</v>
      </c>
      <c r="AY193" s="291" t="s">
        <v>160</v>
      </c>
    </row>
    <row r="194" s="2" customFormat="1" ht="16.5" customHeight="1">
      <c r="A194" s="39"/>
      <c r="B194" s="40"/>
      <c r="C194" s="292" t="s">
        <v>248</v>
      </c>
      <c r="D194" s="292" t="s">
        <v>230</v>
      </c>
      <c r="E194" s="293" t="s">
        <v>249</v>
      </c>
      <c r="F194" s="294" t="s">
        <v>250</v>
      </c>
      <c r="G194" s="295" t="s">
        <v>165</v>
      </c>
      <c r="H194" s="296">
        <v>9.9710000000000001</v>
      </c>
      <c r="I194" s="297"/>
      <c r="J194" s="298">
        <f>ROUND(I194*H194,2)</f>
        <v>0</v>
      </c>
      <c r="K194" s="299"/>
      <c r="L194" s="300"/>
      <c r="M194" s="301" t="s">
        <v>1</v>
      </c>
      <c r="N194" s="302" t="s">
        <v>38</v>
      </c>
      <c r="O194" s="92"/>
      <c r="P194" s="255">
        <f>O194*H194</f>
        <v>0</v>
      </c>
      <c r="Q194" s="255">
        <v>0</v>
      </c>
      <c r="R194" s="255">
        <f>Q194*H194</f>
        <v>0</v>
      </c>
      <c r="S194" s="255">
        <v>0</v>
      </c>
      <c r="T194" s="256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57" t="s">
        <v>214</v>
      </c>
      <c r="AT194" s="257" t="s">
        <v>230</v>
      </c>
      <c r="AU194" s="257" t="s">
        <v>81</v>
      </c>
      <c r="AY194" s="18" t="s">
        <v>160</v>
      </c>
      <c r="BE194" s="258">
        <f>IF(N194="základní",J194,0)</f>
        <v>0</v>
      </c>
      <c r="BF194" s="258">
        <f>IF(N194="snížená",J194,0)</f>
        <v>0</v>
      </c>
      <c r="BG194" s="258">
        <f>IF(N194="zákl. přenesená",J194,0)</f>
        <v>0</v>
      </c>
      <c r="BH194" s="258">
        <f>IF(N194="sníž. přenesená",J194,0)</f>
        <v>0</v>
      </c>
      <c r="BI194" s="258">
        <f>IF(N194="nulová",J194,0)</f>
        <v>0</v>
      </c>
      <c r="BJ194" s="18" t="s">
        <v>77</v>
      </c>
      <c r="BK194" s="258">
        <f>ROUND(I194*H194,2)</f>
        <v>0</v>
      </c>
      <c r="BL194" s="18" t="s">
        <v>166</v>
      </c>
      <c r="BM194" s="257" t="s">
        <v>251</v>
      </c>
    </row>
    <row r="195" s="13" customFormat="1">
      <c r="A195" s="13"/>
      <c r="B195" s="259"/>
      <c r="C195" s="260"/>
      <c r="D195" s="261" t="s">
        <v>168</v>
      </c>
      <c r="E195" s="262" t="s">
        <v>1</v>
      </c>
      <c r="F195" s="263" t="s">
        <v>252</v>
      </c>
      <c r="G195" s="260"/>
      <c r="H195" s="264">
        <v>9.9710000000000001</v>
      </c>
      <c r="I195" s="265"/>
      <c r="J195" s="260"/>
      <c r="K195" s="260"/>
      <c r="L195" s="266"/>
      <c r="M195" s="267"/>
      <c r="N195" s="268"/>
      <c r="O195" s="268"/>
      <c r="P195" s="268"/>
      <c r="Q195" s="268"/>
      <c r="R195" s="268"/>
      <c r="S195" s="268"/>
      <c r="T195" s="26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70" t="s">
        <v>168</v>
      </c>
      <c r="AU195" s="270" t="s">
        <v>81</v>
      </c>
      <c r="AV195" s="13" t="s">
        <v>81</v>
      </c>
      <c r="AW195" s="13" t="s">
        <v>30</v>
      </c>
      <c r="AX195" s="13" t="s">
        <v>73</v>
      </c>
      <c r="AY195" s="270" t="s">
        <v>160</v>
      </c>
    </row>
    <row r="196" s="15" customFormat="1">
      <c r="A196" s="15"/>
      <c r="B196" s="281"/>
      <c r="C196" s="282"/>
      <c r="D196" s="261" t="s">
        <v>168</v>
      </c>
      <c r="E196" s="283" t="s">
        <v>1</v>
      </c>
      <c r="F196" s="284" t="s">
        <v>171</v>
      </c>
      <c r="G196" s="282"/>
      <c r="H196" s="285">
        <v>9.9710000000000001</v>
      </c>
      <c r="I196" s="286"/>
      <c r="J196" s="282"/>
      <c r="K196" s="282"/>
      <c r="L196" s="287"/>
      <c r="M196" s="288"/>
      <c r="N196" s="289"/>
      <c r="O196" s="289"/>
      <c r="P196" s="289"/>
      <c r="Q196" s="289"/>
      <c r="R196" s="289"/>
      <c r="S196" s="289"/>
      <c r="T196" s="290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91" t="s">
        <v>168</v>
      </c>
      <c r="AU196" s="291" t="s">
        <v>81</v>
      </c>
      <c r="AV196" s="15" t="s">
        <v>166</v>
      </c>
      <c r="AW196" s="15" t="s">
        <v>30</v>
      </c>
      <c r="AX196" s="15" t="s">
        <v>77</v>
      </c>
      <c r="AY196" s="291" t="s">
        <v>160</v>
      </c>
    </row>
    <row r="197" s="2" customFormat="1" ht="33" customHeight="1">
      <c r="A197" s="39"/>
      <c r="B197" s="40"/>
      <c r="C197" s="245" t="s">
        <v>8</v>
      </c>
      <c r="D197" s="245" t="s">
        <v>162</v>
      </c>
      <c r="E197" s="246" t="s">
        <v>253</v>
      </c>
      <c r="F197" s="247" t="s">
        <v>254</v>
      </c>
      <c r="G197" s="248" t="s">
        <v>165</v>
      </c>
      <c r="H197" s="249">
        <v>7.0199999999999996</v>
      </c>
      <c r="I197" s="250"/>
      <c r="J197" s="251">
        <f>ROUND(I197*H197,2)</f>
        <v>0</v>
      </c>
      <c r="K197" s="252"/>
      <c r="L197" s="45"/>
      <c r="M197" s="253" t="s">
        <v>1</v>
      </c>
      <c r="N197" s="254" t="s">
        <v>38</v>
      </c>
      <c r="O197" s="92"/>
      <c r="P197" s="255">
        <f>O197*H197</f>
        <v>0</v>
      </c>
      <c r="Q197" s="255">
        <v>0</v>
      </c>
      <c r="R197" s="255">
        <f>Q197*H197</f>
        <v>0</v>
      </c>
      <c r="S197" s="255">
        <v>0</v>
      </c>
      <c r="T197" s="256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57" t="s">
        <v>166</v>
      </c>
      <c r="AT197" s="257" t="s">
        <v>162</v>
      </c>
      <c r="AU197" s="257" t="s">
        <v>81</v>
      </c>
      <c r="AY197" s="18" t="s">
        <v>160</v>
      </c>
      <c r="BE197" s="258">
        <f>IF(N197="základní",J197,0)</f>
        <v>0</v>
      </c>
      <c r="BF197" s="258">
        <f>IF(N197="snížená",J197,0)</f>
        <v>0</v>
      </c>
      <c r="BG197" s="258">
        <f>IF(N197="zákl. přenesená",J197,0)</f>
        <v>0</v>
      </c>
      <c r="BH197" s="258">
        <f>IF(N197="sníž. přenesená",J197,0)</f>
        <v>0</v>
      </c>
      <c r="BI197" s="258">
        <f>IF(N197="nulová",J197,0)</f>
        <v>0</v>
      </c>
      <c r="BJ197" s="18" t="s">
        <v>77</v>
      </c>
      <c r="BK197" s="258">
        <f>ROUND(I197*H197,2)</f>
        <v>0</v>
      </c>
      <c r="BL197" s="18" t="s">
        <v>166</v>
      </c>
      <c r="BM197" s="257" t="s">
        <v>255</v>
      </c>
    </row>
    <row r="198" s="13" customFormat="1">
      <c r="A198" s="13"/>
      <c r="B198" s="259"/>
      <c r="C198" s="260"/>
      <c r="D198" s="261" t="s">
        <v>168</v>
      </c>
      <c r="E198" s="262" t="s">
        <v>1</v>
      </c>
      <c r="F198" s="263" t="s">
        <v>256</v>
      </c>
      <c r="G198" s="260"/>
      <c r="H198" s="264">
        <v>7.0199999999999996</v>
      </c>
      <c r="I198" s="265"/>
      <c r="J198" s="260"/>
      <c r="K198" s="260"/>
      <c r="L198" s="266"/>
      <c r="M198" s="267"/>
      <c r="N198" s="268"/>
      <c r="O198" s="268"/>
      <c r="P198" s="268"/>
      <c r="Q198" s="268"/>
      <c r="R198" s="268"/>
      <c r="S198" s="268"/>
      <c r="T198" s="26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70" t="s">
        <v>168</v>
      </c>
      <c r="AU198" s="270" t="s">
        <v>81</v>
      </c>
      <c r="AV198" s="13" t="s">
        <v>81</v>
      </c>
      <c r="AW198" s="13" t="s">
        <v>30</v>
      </c>
      <c r="AX198" s="13" t="s">
        <v>73</v>
      </c>
      <c r="AY198" s="270" t="s">
        <v>160</v>
      </c>
    </row>
    <row r="199" s="14" customFormat="1">
      <c r="A199" s="14"/>
      <c r="B199" s="271"/>
      <c r="C199" s="272"/>
      <c r="D199" s="261" t="s">
        <v>168</v>
      </c>
      <c r="E199" s="273" t="s">
        <v>1</v>
      </c>
      <c r="F199" s="274" t="s">
        <v>257</v>
      </c>
      <c r="G199" s="272"/>
      <c r="H199" s="273" t="s">
        <v>1</v>
      </c>
      <c r="I199" s="275"/>
      <c r="J199" s="272"/>
      <c r="K199" s="272"/>
      <c r="L199" s="276"/>
      <c r="M199" s="277"/>
      <c r="N199" s="278"/>
      <c r="O199" s="278"/>
      <c r="P199" s="278"/>
      <c r="Q199" s="278"/>
      <c r="R199" s="278"/>
      <c r="S199" s="278"/>
      <c r="T199" s="27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80" t="s">
        <v>168</v>
      </c>
      <c r="AU199" s="280" t="s">
        <v>81</v>
      </c>
      <c r="AV199" s="14" t="s">
        <v>77</v>
      </c>
      <c r="AW199" s="14" t="s">
        <v>30</v>
      </c>
      <c r="AX199" s="14" t="s">
        <v>73</v>
      </c>
      <c r="AY199" s="280" t="s">
        <v>160</v>
      </c>
    </row>
    <row r="200" s="15" customFormat="1">
      <c r="A200" s="15"/>
      <c r="B200" s="281"/>
      <c r="C200" s="282"/>
      <c r="D200" s="261" t="s">
        <v>168</v>
      </c>
      <c r="E200" s="283" t="s">
        <v>1</v>
      </c>
      <c r="F200" s="284" t="s">
        <v>171</v>
      </c>
      <c r="G200" s="282"/>
      <c r="H200" s="285">
        <v>7.0199999999999996</v>
      </c>
      <c r="I200" s="286"/>
      <c r="J200" s="282"/>
      <c r="K200" s="282"/>
      <c r="L200" s="287"/>
      <c r="M200" s="288"/>
      <c r="N200" s="289"/>
      <c r="O200" s="289"/>
      <c r="P200" s="289"/>
      <c r="Q200" s="289"/>
      <c r="R200" s="289"/>
      <c r="S200" s="289"/>
      <c r="T200" s="290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91" t="s">
        <v>168</v>
      </c>
      <c r="AU200" s="291" t="s">
        <v>81</v>
      </c>
      <c r="AV200" s="15" t="s">
        <v>166</v>
      </c>
      <c r="AW200" s="15" t="s">
        <v>30</v>
      </c>
      <c r="AX200" s="15" t="s">
        <v>77</v>
      </c>
      <c r="AY200" s="291" t="s">
        <v>160</v>
      </c>
    </row>
    <row r="201" s="2" customFormat="1" ht="16.5" customHeight="1">
      <c r="A201" s="39"/>
      <c r="B201" s="40"/>
      <c r="C201" s="292" t="s">
        <v>258</v>
      </c>
      <c r="D201" s="292" t="s">
        <v>230</v>
      </c>
      <c r="E201" s="293" t="s">
        <v>259</v>
      </c>
      <c r="F201" s="294" t="s">
        <v>260</v>
      </c>
      <c r="G201" s="295" t="s">
        <v>165</v>
      </c>
      <c r="H201" s="296">
        <v>7.1600000000000001</v>
      </c>
      <c r="I201" s="297"/>
      <c r="J201" s="298">
        <f>ROUND(I201*H201,2)</f>
        <v>0</v>
      </c>
      <c r="K201" s="299"/>
      <c r="L201" s="300"/>
      <c r="M201" s="301" t="s">
        <v>1</v>
      </c>
      <c r="N201" s="302" t="s">
        <v>38</v>
      </c>
      <c r="O201" s="92"/>
      <c r="P201" s="255">
        <f>O201*H201</f>
        <v>0</v>
      </c>
      <c r="Q201" s="255">
        <v>0</v>
      </c>
      <c r="R201" s="255">
        <f>Q201*H201</f>
        <v>0</v>
      </c>
      <c r="S201" s="255">
        <v>0</v>
      </c>
      <c r="T201" s="256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57" t="s">
        <v>214</v>
      </c>
      <c r="AT201" s="257" t="s">
        <v>230</v>
      </c>
      <c r="AU201" s="257" t="s">
        <v>81</v>
      </c>
      <c r="AY201" s="18" t="s">
        <v>160</v>
      </c>
      <c r="BE201" s="258">
        <f>IF(N201="základní",J201,0)</f>
        <v>0</v>
      </c>
      <c r="BF201" s="258">
        <f>IF(N201="snížená",J201,0)</f>
        <v>0</v>
      </c>
      <c r="BG201" s="258">
        <f>IF(N201="zákl. přenesená",J201,0)</f>
        <v>0</v>
      </c>
      <c r="BH201" s="258">
        <f>IF(N201="sníž. přenesená",J201,0)</f>
        <v>0</v>
      </c>
      <c r="BI201" s="258">
        <f>IF(N201="nulová",J201,0)</f>
        <v>0</v>
      </c>
      <c r="BJ201" s="18" t="s">
        <v>77</v>
      </c>
      <c r="BK201" s="258">
        <f>ROUND(I201*H201,2)</f>
        <v>0</v>
      </c>
      <c r="BL201" s="18" t="s">
        <v>166</v>
      </c>
      <c r="BM201" s="257" t="s">
        <v>261</v>
      </c>
    </row>
    <row r="202" s="13" customFormat="1">
      <c r="A202" s="13"/>
      <c r="B202" s="259"/>
      <c r="C202" s="260"/>
      <c r="D202" s="261" t="s">
        <v>168</v>
      </c>
      <c r="E202" s="262" t="s">
        <v>1</v>
      </c>
      <c r="F202" s="263" t="s">
        <v>262</v>
      </c>
      <c r="G202" s="260"/>
      <c r="H202" s="264">
        <v>7.1600000000000001</v>
      </c>
      <c r="I202" s="265"/>
      <c r="J202" s="260"/>
      <c r="K202" s="260"/>
      <c r="L202" s="266"/>
      <c r="M202" s="267"/>
      <c r="N202" s="268"/>
      <c r="O202" s="268"/>
      <c r="P202" s="268"/>
      <c r="Q202" s="268"/>
      <c r="R202" s="268"/>
      <c r="S202" s="268"/>
      <c r="T202" s="26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70" t="s">
        <v>168</v>
      </c>
      <c r="AU202" s="270" t="s">
        <v>81</v>
      </c>
      <c r="AV202" s="13" t="s">
        <v>81</v>
      </c>
      <c r="AW202" s="13" t="s">
        <v>30</v>
      </c>
      <c r="AX202" s="13" t="s">
        <v>73</v>
      </c>
      <c r="AY202" s="270" t="s">
        <v>160</v>
      </c>
    </row>
    <row r="203" s="15" customFormat="1">
      <c r="A203" s="15"/>
      <c r="B203" s="281"/>
      <c r="C203" s="282"/>
      <c r="D203" s="261" t="s">
        <v>168</v>
      </c>
      <c r="E203" s="283" t="s">
        <v>1</v>
      </c>
      <c r="F203" s="284" t="s">
        <v>171</v>
      </c>
      <c r="G203" s="282"/>
      <c r="H203" s="285">
        <v>7.1600000000000001</v>
      </c>
      <c r="I203" s="286"/>
      <c r="J203" s="282"/>
      <c r="K203" s="282"/>
      <c r="L203" s="287"/>
      <c r="M203" s="288"/>
      <c r="N203" s="289"/>
      <c r="O203" s="289"/>
      <c r="P203" s="289"/>
      <c r="Q203" s="289"/>
      <c r="R203" s="289"/>
      <c r="S203" s="289"/>
      <c r="T203" s="290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91" t="s">
        <v>168</v>
      </c>
      <c r="AU203" s="291" t="s">
        <v>81</v>
      </c>
      <c r="AV203" s="15" t="s">
        <v>166</v>
      </c>
      <c r="AW203" s="15" t="s">
        <v>30</v>
      </c>
      <c r="AX203" s="15" t="s">
        <v>77</v>
      </c>
      <c r="AY203" s="291" t="s">
        <v>160</v>
      </c>
    </row>
    <row r="204" s="2" customFormat="1" ht="33" customHeight="1">
      <c r="A204" s="39"/>
      <c r="B204" s="40"/>
      <c r="C204" s="245" t="s">
        <v>263</v>
      </c>
      <c r="D204" s="245" t="s">
        <v>162</v>
      </c>
      <c r="E204" s="246" t="s">
        <v>264</v>
      </c>
      <c r="F204" s="247" t="s">
        <v>265</v>
      </c>
      <c r="G204" s="248" t="s">
        <v>165</v>
      </c>
      <c r="H204" s="249">
        <v>1.8</v>
      </c>
      <c r="I204" s="250"/>
      <c r="J204" s="251">
        <f>ROUND(I204*H204,2)</f>
        <v>0</v>
      </c>
      <c r="K204" s="252"/>
      <c r="L204" s="45"/>
      <c r="M204" s="253" t="s">
        <v>1</v>
      </c>
      <c r="N204" s="254" t="s">
        <v>38</v>
      </c>
      <c r="O204" s="92"/>
      <c r="P204" s="255">
        <f>O204*H204</f>
        <v>0</v>
      </c>
      <c r="Q204" s="255">
        <v>0</v>
      </c>
      <c r="R204" s="255">
        <f>Q204*H204</f>
        <v>0</v>
      </c>
      <c r="S204" s="255">
        <v>0</v>
      </c>
      <c r="T204" s="256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57" t="s">
        <v>166</v>
      </c>
      <c r="AT204" s="257" t="s">
        <v>162</v>
      </c>
      <c r="AU204" s="257" t="s">
        <v>81</v>
      </c>
      <c r="AY204" s="18" t="s">
        <v>160</v>
      </c>
      <c r="BE204" s="258">
        <f>IF(N204="základní",J204,0)</f>
        <v>0</v>
      </c>
      <c r="BF204" s="258">
        <f>IF(N204="snížená",J204,0)</f>
        <v>0</v>
      </c>
      <c r="BG204" s="258">
        <f>IF(N204="zákl. přenesená",J204,0)</f>
        <v>0</v>
      </c>
      <c r="BH204" s="258">
        <f>IF(N204="sníž. přenesená",J204,0)</f>
        <v>0</v>
      </c>
      <c r="BI204" s="258">
        <f>IF(N204="nulová",J204,0)</f>
        <v>0</v>
      </c>
      <c r="BJ204" s="18" t="s">
        <v>77</v>
      </c>
      <c r="BK204" s="258">
        <f>ROUND(I204*H204,2)</f>
        <v>0</v>
      </c>
      <c r="BL204" s="18" t="s">
        <v>166</v>
      </c>
      <c r="BM204" s="257" t="s">
        <v>266</v>
      </c>
    </row>
    <row r="205" s="13" customFormat="1">
      <c r="A205" s="13"/>
      <c r="B205" s="259"/>
      <c r="C205" s="260"/>
      <c r="D205" s="261" t="s">
        <v>168</v>
      </c>
      <c r="E205" s="262" t="s">
        <v>1</v>
      </c>
      <c r="F205" s="263" t="s">
        <v>267</v>
      </c>
      <c r="G205" s="260"/>
      <c r="H205" s="264">
        <v>1.8</v>
      </c>
      <c r="I205" s="265"/>
      <c r="J205" s="260"/>
      <c r="K205" s="260"/>
      <c r="L205" s="266"/>
      <c r="M205" s="267"/>
      <c r="N205" s="268"/>
      <c r="O205" s="268"/>
      <c r="P205" s="268"/>
      <c r="Q205" s="268"/>
      <c r="R205" s="268"/>
      <c r="S205" s="268"/>
      <c r="T205" s="26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70" t="s">
        <v>168</v>
      </c>
      <c r="AU205" s="270" t="s">
        <v>81</v>
      </c>
      <c r="AV205" s="13" t="s">
        <v>81</v>
      </c>
      <c r="AW205" s="13" t="s">
        <v>30</v>
      </c>
      <c r="AX205" s="13" t="s">
        <v>73</v>
      </c>
      <c r="AY205" s="270" t="s">
        <v>160</v>
      </c>
    </row>
    <row r="206" s="14" customFormat="1">
      <c r="A206" s="14"/>
      <c r="B206" s="271"/>
      <c r="C206" s="272"/>
      <c r="D206" s="261" t="s">
        <v>168</v>
      </c>
      <c r="E206" s="273" t="s">
        <v>1</v>
      </c>
      <c r="F206" s="274" t="s">
        <v>268</v>
      </c>
      <c r="G206" s="272"/>
      <c r="H206" s="273" t="s">
        <v>1</v>
      </c>
      <c r="I206" s="275"/>
      <c r="J206" s="272"/>
      <c r="K206" s="272"/>
      <c r="L206" s="276"/>
      <c r="M206" s="277"/>
      <c r="N206" s="278"/>
      <c r="O206" s="278"/>
      <c r="P206" s="278"/>
      <c r="Q206" s="278"/>
      <c r="R206" s="278"/>
      <c r="S206" s="278"/>
      <c r="T206" s="279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80" t="s">
        <v>168</v>
      </c>
      <c r="AU206" s="280" t="s">
        <v>81</v>
      </c>
      <c r="AV206" s="14" t="s">
        <v>77</v>
      </c>
      <c r="AW206" s="14" t="s">
        <v>30</v>
      </c>
      <c r="AX206" s="14" t="s">
        <v>73</v>
      </c>
      <c r="AY206" s="280" t="s">
        <v>160</v>
      </c>
    </row>
    <row r="207" s="15" customFormat="1">
      <c r="A207" s="15"/>
      <c r="B207" s="281"/>
      <c r="C207" s="282"/>
      <c r="D207" s="261" t="s">
        <v>168</v>
      </c>
      <c r="E207" s="283" t="s">
        <v>1</v>
      </c>
      <c r="F207" s="284" t="s">
        <v>171</v>
      </c>
      <c r="G207" s="282"/>
      <c r="H207" s="285">
        <v>1.8</v>
      </c>
      <c r="I207" s="286"/>
      <c r="J207" s="282"/>
      <c r="K207" s="282"/>
      <c r="L207" s="287"/>
      <c r="M207" s="288"/>
      <c r="N207" s="289"/>
      <c r="O207" s="289"/>
      <c r="P207" s="289"/>
      <c r="Q207" s="289"/>
      <c r="R207" s="289"/>
      <c r="S207" s="289"/>
      <c r="T207" s="290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91" t="s">
        <v>168</v>
      </c>
      <c r="AU207" s="291" t="s">
        <v>81</v>
      </c>
      <c r="AV207" s="15" t="s">
        <v>166</v>
      </c>
      <c r="AW207" s="15" t="s">
        <v>30</v>
      </c>
      <c r="AX207" s="15" t="s">
        <v>77</v>
      </c>
      <c r="AY207" s="291" t="s">
        <v>160</v>
      </c>
    </row>
    <row r="208" s="2" customFormat="1" ht="16.5" customHeight="1">
      <c r="A208" s="39"/>
      <c r="B208" s="40"/>
      <c r="C208" s="292" t="s">
        <v>269</v>
      </c>
      <c r="D208" s="292" t="s">
        <v>230</v>
      </c>
      <c r="E208" s="293" t="s">
        <v>270</v>
      </c>
      <c r="F208" s="294" t="s">
        <v>271</v>
      </c>
      <c r="G208" s="295" t="s">
        <v>165</v>
      </c>
      <c r="H208" s="296">
        <v>1.8360000000000001</v>
      </c>
      <c r="I208" s="297"/>
      <c r="J208" s="298">
        <f>ROUND(I208*H208,2)</f>
        <v>0</v>
      </c>
      <c r="K208" s="299"/>
      <c r="L208" s="300"/>
      <c r="M208" s="301" t="s">
        <v>1</v>
      </c>
      <c r="N208" s="302" t="s">
        <v>38</v>
      </c>
      <c r="O208" s="92"/>
      <c r="P208" s="255">
        <f>O208*H208</f>
        <v>0</v>
      </c>
      <c r="Q208" s="255">
        <v>0</v>
      </c>
      <c r="R208" s="255">
        <f>Q208*H208</f>
        <v>0</v>
      </c>
      <c r="S208" s="255">
        <v>0</v>
      </c>
      <c r="T208" s="256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57" t="s">
        <v>214</v>
      </c>
      <c r="AT208" s="257" t="s">
        <v>230</v>
      </c>
      <c r="AU208" s="257" t="s">
        <v>81</v>
      </c>
      <c r="AY208" s="18" t="s">
        <v>160</v>
      </c>
      <c r="BE208" s="258">
        <f>IF(N208="základní",J208,0)</f>
        <v>0</v>
      </c>
      <c r="BF208" s="258">
        <f>IF(N208="snížená",J208,0)</f>
        <v>0</v>
      </c>
      <c r="BG208" s="258">
        <f>IF(N208="zákl. přenesená",J208,0)</f>
        <v>0</v>
      </c>
      <c r="BH208" s="258">
        <f>IF(N208="sníž. přenesená",J208,0)</f>
        <v>0</v>
      </c>
      <c r="BI208" s="258">
        <f>IF(N208="nulová",J208,0)</f>
        <v>0</v>
      </c>
      <c r="BJ208" s="18" t="s">
        <v>77</v>
      </c>
      <c r="BK208" s="258">
        <f>ROUND(I208*H208,2)</f>
        <v>0</v>
      </c>
      <c r="BL208" s="18" t="s">
        <v>166</v>
      </c>
      <c r="BM208" s="257" t="s">
        <v>272</v>
      </c>
    </row>
    <row r="209" s="13" customFormat="1">
      <c r="A209" s="13"/>
      <c r="B209" s="259"/>
      <c r="C209" s="260"/>
      <c r="D209" s="261" t="s">
        <v>168</v>
      </c>
      <c r="E209" s="262" t="s">
        <v>1</v>
      </c>
      <c r="F209" s="263" t="s">
        <v>273</v>
      </c>
      <c r="G209" s="260"/>
      <c r="H209" s="264">
        <v>1.8360000000000001</v>
      </c>
      <c r="I209" s="265"/>
      <c r="J209" s="260"/>
      <c r="K209" s="260"/>
      <c r="L209" s="266"/>
      <c r="M209" s="267"/>
      <c r="N209" s="268"/>
      <c r="O209" s="268"/>
      <c r="P209" s="268"/>
      <c r="Q209" s="268"/>
      <c r="R209" s="268"/>
      <c r="S209" s="268"/>
      <c r="T209" s="26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70" t="s">
        <v>168</v>
      </c>
      <c r="AU209" s="270" t="s">
        <v>81</v>
      </c>
      <c r="AV209" s="13" t="s">
        <v>81</v>
      </c>
      <c r="AW209" s="13" t="s">
        <v>30</v>
      </c>
      <c r="AX209" s="13" t="s">
        <v>73</v>
      </c>
      <c r="AY209" s="270" t="s">
        <v>160</v>
      </c>
    </row>
    <row r="210" s="15" customFormat="1">
      <c r="A210" s="15"/>
      <c r="B210" s="281"/>
      <c r="C210" s="282"/>
      <c r="D210" s="261" t="s">
        <v>168</v>
      </c>
      <c r="E210" s="283" t="s">
        <v>1</v>
      </c>
      <c r="F210" s="284" t="s">
        <v>171</v>
      </c>
      <c r="G210" s="282"/>
      <c r="H210" s="285">
        <v>1.8360000000000001</v>
      </c>
      <c r="I210" s="286"/>
      <c r="J210" s="282"/>
      <c r="K210" s="282"/>
      <c r="L210" s="287"/>
      <c r="M210" s="288"/>
      <c r="N210" s="289"/>
      <c r="O210" s="289"/>
      <c r="P210" s="289"/>
      <c r="Q210" s="289"/>
      <c r="R210" s="289"/>
      <c r="S210" s="289"/>
      <c r="T210" s="290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91" t="s">
        <v>168</v>
      </c>
      <c r="AU210" s="291" t="s">
        <v>81</v>
      </c>
      <c r="AV210" s="15" t="s">
        <v>166</v>
      </c>
      <c r="AW210" s="15" t="s">
        <v>30</v>
      </c>
      <c r="AX210" s="15" t="s">
        <v>77</v>
      </c>
      <c r="AY210" s="291" t="s">
        <v>160</v>
      </c>
    </row>
    <row r="211" s="2" customFormat="1" ht="21.75" customHeight="1">
      <c r="A211" s="39"/>
      <c r="B211" s="40"/>
      <c r="C211" s="245" t="s">
        <v>274</v>
      </c>
      <c r="D211" s="245" t="s">
        <v>162</v>
      </c>
      <c r="E211" s="246" t="s">
        <v>275</v>
      </c>
      <c r="F211" s="247" t="s">
        <v>276</v>
      </c>
      <c r="G211" s="248" t="s">
        <v>165</v>
      </c>
      <c r="H211" s="249">
        <v>18.594999999999999</v>
      </c>
      <c r="I211" s="250"/>
      <c r="J211" s="251">
        <f>ROUND(I211*H211,2)</f>
        <v>0</v>
      </c>
      <c r="K211" s="252"/>
      <c r="L211" s="45"/>
      <c r="M211" s="253" t="s">
        <v>1</v>
      </c>
      <c r="N211" s="254" t="s">
        <v>38</v>
      </c>
      <c r="O211" s="92"/>
      <c r="P211" s="255">
        <f>O211*H211</f>
        <v>0</v>
      </c>
      <c r="Q211" s="255">
        <v>0.00348</v>
      </c>
      <c r="R211" s="255">
        <f>Q211*H211</f>
        <v>0.064710599999999993</v>
      </c>
      <c r="S211" s="255">
        <v>0</v>
      </c>
      <c r="T211" s="256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57" t="s">
        <v>166</v>
      </c>
      <c r="AT211" s="257" t="s">
        <v>162</v>
      </c>
      <c r="AU211" s="257" t="s">
        <v>81</v>
      </c>
      <c r="AY211" s="18" t="s">
        <v>160</v>
      </c>
      <c r="BE211" s="258">
        <f>IF(N211="základní",J211,0)</f>
        <v>0</v>
      </c>
      <c r="BF211" s="258">
        <f>IF(N211="snížená",J211,0)</f>
        <v>0</v>
      </c>
      <c r="BG211" s="258">
        <f>IF(N211="zákl. přenesená",J211,0)</f>
        <v>0</v>
      </c>
      <c r="BH211" s="258">
        <f>IF(N211="sníž. přenesená",J211,0)</f>
        <v>0</v>
      </c>
      <c r="BI211" s="258">
        <f>IF(N211="nulová",J211,0)</f>
        <v>0</v>
      </c>
      <c r="BJ211" s="18" t="s">
        <v>77</v>
      </c>
      <c r="BK211" s="258">
        <f>ROUND(I211*H211,2)</f>
        <v>0</v>
      </c>
      <c r="BL211" s="18" t="s">
        <v>166</v>
      </c>
      <c r="BM211" s="257" t="s">
        <v>277</v>
      </c>
    </row>
    <row r="212" s="13" customFormat="1">
      <c r="A212" s="13"/>
      <c r="B212" s="259"/>
      <c r="C212" s="260"/>
      <c r="D212" s="261" t="s">
        <v>168</v>
      </c>
      <c r="E212" s="262" t="s">
        <v>1</v>
      </c>
      <c r="F212" s="263" t="s">
        <v>278</v>
      </c>
      <c r="G212" s="260"/>
      <c r="H212" s="264">
        <v>18.594999999999999</v>
      </c>
      <c r="I212" s="265"/>
      <c r="J212" s="260"/>
      <c r="K212" s="260"/>
      <c r="L212" s="266"/>
      <c r="M212" s="267"/>
      <c r="N212" s="268"/>
      <c r="O212" s="268"/>
      <c r="P212" s="268"/>
      <c r="Q212" s="268"/>
      <c r="R212" s="268"/>
      <c r="S212" s="268"/>
      <c r="T212" s="26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70" t="s">
        <v>168</v>
      </c>
      <c r="AU212" s="270" t="s">
        <v>81</v>
      </c>
      <c r="AV212" s="13" t="s">
        <v>81</v>
      </c>
      <c r="AW212" s="13" t="s">
        <v>30</v>
      </c>
      <c r="AX212" s="13" t="s">
        <v>73</v>
      </c>
      <c r="AY212" s="270" t="s">
        <v>160</v>
      </c>
    </row>
    <row r="213" s="2" customFormat="1" ht="21.75" customHeight="1">
      <c r="A213" s="39"/>
      <c r="B213" s="40"/>
      <c r="C213" s="245" t="s">
        <v>279</v>
      </c>
      <c r="D213" s="245" t="s">
        <v>162</v>
      </c>
      <c r="E213" s="246" t="s">
        <v>280</v>
      </c>
      <c r="F213" s="247" t="s">
        <v>281</v>
      </c>
      <c r="G213" s="248" t="s">
        <v>165</v>
      </c>
      <c r="H213" s="249">
        <v>700.44799999999998</v>
      </c>
      <c r="I213" s="250"/>
      <c r="J213" s="251">
        <f>ROUND(I213*H213,2)</f>
        <v>0</v>
      </c>
      <c r="K213" s="252"/>
      <c r="L213" s="45"/>
      <c r="M213" s="253" t="s">
        <v>1</v>
      </c>
      <c r="N213" s="254" t="s">
        <v>38</v>
      </c>
      <c r="O213" s="92"/>
      <c r="P213" s="255">
        <f>O213*H213</f>
        <v>0</v>
      </c>
      <c r="Q213" s="255">
        <v>0.00025999999999999998</v>
      </c>
      <c r="R213" s="255">
        <f>Q213*H213</f>
        <v>0.18211647999999997</v>
      </c>
      <c r="S213" s="255">
        <v>0</v>
      </c>
      <c r="T213" s="256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57" t="s">
        <v>166</v>
      </c>
      <c r="AT213" s="257" t="s">
        <v>162</v>
      </c>
      <c r="AU213" s="257" t="s">
        <v>81</v>
      </c>
      <c r="AY213" s="18" t="s">
        <v>160</v>
      </c>
      <c r="BE213" s="258">
        <f>IF(N213="základní",J213,0)</f>
        <v>0</v>
      </c>
      <c r="BF213" s="258">
        <f>IF(N213="snížená",J213,0)</f>
        <v>0</v>
      </c>
      <c r="BG213" s="258">
        <f>IF(N213="zákl. přenesená",J213,0)</f>
        <v>0</v>
      </c>
      <c r="BH213" s="258">
        <f>IF(N213="sníž. přenesená",J213,0)</f>
        <v>0</v>
      </c>
      <c r="BI213" s="258">
        <f>IF(N213="nulová",J213,0)</f>
        <v>0</v>
      </c>
      <c r="BJ213" s="18" t="s">
        <v>77</v>
      </c>
      <c r="BK213" s="258">
        <f>ROUND(I213*H213,2)</f>
        <v>0</v>
      </c>
      <c r="BL213" s="18" t="s">
        <v>166</v>
      </c>
      <c r="BM213" s="257" t="s">
        <v>282</v>
      </c>
    </row>
    <row r="214" s="13" customFormat="1">
      <c r="A214" s="13"/>
      <c r="B214" s="259"/>
      <c r="C214" s="260"/>
      <c r="D214" s="261" t="s">
        <v>168</v>
      </c>
      <c r="E214" s="262" t="s">
        <v>1</v>
      </c>
      <c r="F214" s="263" t="s">
        <v>283</v>
      </c>
      <c r="G214" s="260"/>
      <c r="H214" s="264">
        <v>700.44799999999998</v>
      </c>
      <c r="I214" s="265"/>
      <c r="J214" s="260"/>
      <c r="K214" s="260"/>
      <c r="L214" s="266"/>
      <c r="M214" s="267"/>
      <c r="N214" s="268"/>
      <c r="O214" s="268"/>
      <c r="P214" s="268"/>
      <c r="Q214" s="268"/>
      <c r="R214" s="268"/>
      <c r="S214" s="268"/>
      <c r="T214" s="26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70" t="s">
        <v>168</v>
      </c>
      <c r="AU214" s="270" t="s">
        <v>81</v>
      </c>
      <c r="AV214" s="13" t="s">
        <v>81</v>
      </c>
      <c r="AW214" s="13" t="s">
        <v>30</v>
      </c>
      <c r="AX214" s="13" t="s">
        <v>73</v>
      </c>
      <c r="AY214" s="270" t="s">
        <v>160</v>
      </c>
    </row>
    <row r="215" s="2" customFormat="1" ht="21.75" customHeight="1">
      <c r="A215" s="39"/>
      <c r="B215" s="40"/>
      <c r="C215" s="245" t="s">
        <v>7</v>
      </c>
      <c r="D215" s="245" t="s">
        <v>162</v>
      </c>
      <c r="E215" s="246" t="s">
        <v>225</v>
      </c>
      <c r="F215" s="247" t="s">
        <v>226</v>
      </c>
      <c r="G215" s="248" t="s">
        <v>227</v>
      </c>
      <c r="H215" s="249">
        <v>244.94999999999999</v>
      </c>
      <c r="I215" s="250"/>
      <c r="J215" s="251">
        <f>ROUND(I215*H215,2)</f>
        <v>0</v>
      </c>
      <c r="K215" s="252"/>
      <c r="L215" s="45"/>
      <c r="M215" s="253" t="s">
        <v>1</v>
      </c>
      <c r="N215" s="254" t="s">
        <v>38</v>
      </c>
      <c r="O215" s="92"/>
      <c r="P215" s="255">
        <f>O215*H215</f>
        <v>0</v>
      </c>
      <c r="Q215" s="255">
        <v>0</v>
      </c>
      <c r="R215" s="255">
        <f>Q215*H215</f>
        <v>0</v>
      </c>
      <c r="S215" s="255">
        <v>0</v>
      </c>
      <c r="T215" s="256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57" t="s">
        <v>166</v>
      </c>
      <c r="AT215" s="257" t="s">
        <v>162</v>
      </c>
      <c r="AU215" s="257" t="s">
        <v>81</v>
      </c>
      <c r="AY215" s="18" t="s">
        <v>160</v>
      </c>
      <c r="BE215" s="258">
        <f>IF(N215="základní",J215,0)</f>
        <v>0</v>
      </c>
      <c r="BF215" s="258">
        <f>IF(N215="snížená",J215,0)</f>
        <v>0</v>
      </c>
      <c r="BG215" s="258">
        <f>IF(N215="zákl. přenesená",J215,0)</f>
        <v>0</v>
      </c>
      <c r="BH215" s="258">
        <f>IF(N215="sníž. přenesená",J215,0)</f>
        <v>0</v>
      </c>
      <c r="BI215" s="258">
        <f>IF(N215="nulová",J215,0)</f>
        <v>0</v>
      </c>
      <c r="BJ215" s="18" t="s">
        <v>77</v>
      </c>
      <c r="BK215" s="258">
        <f>ROUND(I215*H215,2)</f>
        <v>0</v>
      </c>
      <c r="BL215" s="18" t="s">
        <v>166</v>
      </c>
      <c r="BM215" s="257" t="s">
        <v>284</v>
      </c>
    </row>
    <row r="216" s="2" customFormat="1" ht="21.75" customHeight="1">
      <c r="A216" s="39"/>
      <c r="B216" s="40"/>
      <c r="C216" s="292" t="s">
        <v>285</v>
      </c>
      <c r="D216" s="292" t="s">
        <v>230</v>
      </c>
      <c r="E216" s="293" t="s">
        <v>231</v>
      </c>
      <c r="F216" s="294" t="s">
        <v>232</v>
      </c>
      <c r="G216" s="295" t="s">
        <v>227</v>
      </c>
      <c r="H216" s="296">
        <v>257.19799999999998</v>
      </c>
      <c r="I216" s="297"/>
      <c r="J216" s="298">
        <f>ROUND(I216*H216,2)</f>
        <v>0</v>
      </c>
      <c r="K216" s="299"/>
      <c r="L216" s="300"/>
      <c r="M216" s="301" t="s">
        <v>1</v>
      </c>
      <c r="N216" s="302" t="s">
        <v>38</v>
      </c>
      <c r="O216" s="92"/>
      <c r="P216" s="255">
        <f>O216*H216</f>
        <v>0</v>
      </c>
      <c r="Q216" s="255">
        <v>0</v>
      </c>
      <c r="R216" s="255">
        <f>Q216*H216</f>
        <v>0</v>
      </c>
      <c r="S216" s="255">
        <v>0</v>
      </c>
      <c r="T216" s="256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57" t="s">
        <v>214</v>
      </c>
      <c r="AT216" s="257" t="s">
        <v>230</v>
      </c>
      <c r="AU216" s="257" t="s">
        <v>81</v>
      </c>
      <c r="AY216" s="18" t="s">
        <v>160</v>
      </c>
      <c r="BE216" s="258">
        <f>IF(N216="základní",J216,0)</f>
        <v>0</v>
      </c>
      <c r="BF216" s="258">
        <f>IF(N216="snížená",J216,0)</f>
        <v>0</v>
      </c>
      <c r="BG216" s="258">
        <f>IF(N216="zákl. přenesená",J216,0)</f>
        <v>0</v>
      </c>
      <c r="BH216" s="258">
        <f>IF(N216="sníž. přenesená",J216,0)</f>
        <v>0</v>
      </c>
      <c r="BI216" s="258">
        <f>IF(N216="nulová",J216,0)</f>
        <v>0</v>
      </c>
      <c r="BJ216" s="18" t="s">
        <v>77</v>
      </c>
      <c r="BK216" s="258">
        <f>ROUND(I216*H216,2)</f>
        <v>0</v>
      </c>
      <c r="BL216" s="18" t="s">
        <v>166</v>
      </c>
      <c r="BM216" s="257" t="s">
        <v>286</v>
      </c>
    </row>
    <row r="217" s="13" customFormat="1">
      <c r="A217" s="13"/>
      <c r="B217" s="259"/>
      <c r="C217" s="260"/>
      <c r="D217" s="261" t="s">
        <v>168</v>
      </c>
      <c r="E217" s="262" t="s">
        <v>1</v>
      </c>
      <c r="F217" s="263" t="s">
        <v>234</v>
      </c>
      <c r="G217" s="260"/>
      <c r="H217" s="264">
        <v>257.19799999999998</v>
      </c>
      <c r="I217" s="265"/>
      <c r="J217" s="260"/>
      <c r="K217" s="260"/>
      <c r="L217" s="266"/>
      <c r="M217" s="267"/>
      <c r="N217" s="268"/>
      <c r="O217" s="268"/>
      <c r="P217" s="268"/>
      <c r="Q217" s="268"/>
      <c r="R217" s="268"/>
      <c r="S217" s="268"/>
      <c r="T217" s="26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70" t="s">
        <v>168</v>
      </c>
      <c r="AU217" s="270" t="s">
        <v>81</v>
      </c>
      <c r="AV217" s="13" t="s">
        <v>81</v>
      </c>
      <c r="AW217" s="13" t="s">
        <v>30</v>
      </c>
      <c r="AX217" s="13" t="s">
        <v>73</v>
      </c>
      <c r="AY217" s="270" t="s">
        <v>160</v>
      </c>
    </row>
    <row r="218" s="15" customFormat="1">
      <c r="A218" s="15"/>
      <c r="B218" s="281"/>
      <c r="C218" s="282"/>
      <c r="D218" s="261" t="s">
        <v>168</v>
      </c>
      <c r="E218" s="283" t="s">
        <v>1</v>
      </c>
      <c r="F218" s="284" t="s">
        <v>171</v>
      </c>
      <c r="G218" s="282"/>
      <c r="H218" s="285">
        <v>257.19799999999998</v>
      </c>
      <c r="I218" s="286"/>
      <c r="J218" s="282"/>
      <c r="K218" s="282"/>
      <c r="L218" s="287"/>
      <c r="M218" s="288"/>
      <c r="N218" s="289"/>
      <c r="O218" s="289"/>
      <c r="P218" s="289"/>
      <c r="Q218" s="289"/>
      <c r="R218" s="289"/>
      <c r="S218" s="289"/>
      <c r="T218" s="290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91" t="s">
        <v>168</v>
      </c>
      <c r="AU218" s="291" t="s">
        <v>81</v>
      </c>
      <c r="AV218" s="15" t="s">
        <v>166</v>
      </c>
      <c r="AW218" s="15" t="s">
        <v>30</v>
      </c>
      <c r="AX218" s="15" t="s">
        <v>77</v>
      </c>
      <c r="AY218" s="291" t="s">
        <v>160</v>
      </c>
    </row>
    <row r="219" s="2" customFormat="1" ht="33" customHeight="1">
      <c r="A219" s="39"/>
      <c r="B219" s="40"/>
      <c r="C219" s="245" t="s">
        <v>287</v>
      </c>
      <c r="D219" s="245" t="s">
        <v>162</v>
      </c>
      <c r="E219" s="246" t="s">
        <v>288</v>
      </c>
      <c r="F219" s="247" t="s">
        <v>289</v>
      </c>
      <c r="G219" s="248" t="s">
        <v>165</v>
      </c>
      <c r="H219" s="249">
        <v>4.5</v>
      </c>
      <c r="I219" s="250"/>
      <c r="J219" s="251">
        <f>ROUND(I219*H219,2)</f>
        <v>0</v>
      </c>
      <c r="K219" s="252"/>
      <c r="L219" s="45"/>
      <c r="M219" s="253" t="s">
        <v>1</v>
      </c>
      <c r="N219" s="254" t="s">
        <v>38</v>
      </c>
      <c r="O219" s="92"/>
      <c r="P219" s="255">
        <f>O219*H219</f>
        <v>0</v>
      </c>
      <c r="Q219" s="255">
        <v>0</v>
      </c>
      <c r="R219" s="255">
        <f>Q219*H219</f>
        <v>0</v>
      </c>
      <c r="S219" s="255">
        <v>0</v>
      </c>
      <c r="T219" s="256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57" t="s">
        <v>166</v>
      </c>
      <c r="AT219" s="257" t="s">
        <v>162</v>
      </c>
      <c r="AU219" s="257" t="s">
        <v>81</v>
      </c>
      <c r="AY219" s="18" t="s">
        <v>160</v>
      </c>
      <c r="BE219" s="258">
        <f>IF(N219="základní",J219,0)</f>
        <v>0</v>
      </c>
      <c r="BF219" s="258">
        <f>IF(N219="snížená",J219,0)</f>
        <v>0</v>
      </c>
      <c r="BG219" s="258">
        <f>IF(N219="zákl. přenesená",J219,0)</f>
        <v>0</v>
      </c>
      <c r="BH219" s="258">
        <f>IF(N219="sníž. přenesená",J219,0)</f>
        <v>0</v>
      </c>
      <c r="BI219" s="258">
        <f>IF(N219="nulová",J219,0)</f>
        <v>0</v>
      </c>
      <c r="BJ219" s="18" t="s">
        <v>77</v>
      </c>
      <c r="BK219" s="258">
        <f>ROUND(I219*H219,2)</f>
        <v>0</v>
      </c>
      <c r="BL219" s="18" t="s">
        <v>166</v>
      </c>
      <c r="BM219" s="257" t="s">
        <v>290</v>
      </c>
    </row>
    <row r="220" s="13" customFormat="1">
      <c r="A220" s="13"/>
      <c r="B220" s="259"/>
      <c r="C220" s="260"/>
      <c r="D220" s="261" t="s">
        <v>168</v>
      </c>
      <c r="E220" s="262" t="s">
        <v>1</v>
      </c>
      <c r="F220" s="263" t="s">
        <v>291</v>
      </c>
      <c r="G220" s="260"/>
      <c r="H220" s="264">
        <v>4.5</v>
      </c>
      <c r="I220" s="265"/>
      <c r="J220" s="260"/>
      <c r="K220" s="260"/>
      <c r="L220" s="266"/>
      <c r="M220" s="267"/>
      <c r="N220" s="268"/>
      <c r="O220" s="268"/>
      <c r="P220" s="268"/>
      <c r="Q220" s="268"/>
      <c r="R220" s="268"/>
      <c r="S220" s="268"/>
      <c r="T220" s="26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70" t="s">
        <v>168</v>
      </c>
      <c r="AU220" s="270" t="s">
        <v>81</v>
      </c>
      <c r="AV220" s="13" t="s">
        <v>81</v>
      </c>
      <c r="AW220" s="13" t="s">
        <v>30</v>
      </c>
      <c r="AX220" s="13" t="s">
        <v>73</v>
      </c>
      <c r="AY220" s="270" t="s">
        <v>160</v>
      </c>
    </row>
    <row r="221" s="14" customFormat="1">
      <c r="A221" s="14"/>
      <c r="B221" s="271"/>
      <c r="C221" s="272"/>
      <c r="D221" s="261" t="s">
        <v>168</v>
      </c>
      <c r="E221" s="273" t="s">
        <v>1</v>
      </c>
      <c r="F221" s="274" t="s">
        <v>292</v>
      </c>
      <c r="G221" s="272"/>
      <c r="H221" s="273" t="s">
        <v>1</v>
      </c>
      <c r="I221" s="275"/>
      <c r="J221" s="272"/>
      <c r="K221" s="272"/>
      <c r="L221" s="276"/>
      <c r="M221" s="277"/>
      <c r="N221" s="278"/>
      <c r="O221" s="278"/>
      <c r="P221" s="278"/>
      <c r="Q221" s="278"/>
      <c r="R221" s="278"/>
      <c r="S221" s="278"/>
      <c r="T221" s="27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80" t="s">
        <v>168</v>
      </c>
      <c r="AU221" s="280" t="s">
        <v>81</v>
      </c>
      <c r="AV221" s="14" t="s">
        <v>77</v>
      </c>
      <c r="AW221" s="14" t="s">
        <v>30</v>
      </c>
      <c r="AX221" s="14" t="s">
        <v>73</v>
      </c>
      <c r="AY221" s="280" t="s">
        <v>160</v>
      </c>
    </row>
    <row r="222" s="15" customFormat="1">
      <c r="A222" s="15"/>
      <c r="B222" s="281"/>
      <c r="C222" s="282"/>
      <c r="D222" s="261" t="s">
        <v>168</v>
      </c>
      <c r="E222" s="283" t="s">
        <v>1</v>
      </c>
      <c r="F222" s="284" t="s">
        <v>171</v>
      </c>
      <c r="G222" s="282"/>
      <c r="H222" s="285">
        <v>4.5</v>
      </c>
      <c r="I222" s="286"/>
      <c r="J222" s="282"/>
      <c r="K222" s="282"/>
      <c r="L222" s="287"/>
      <c r="M222" s="288"/>
      <c r="N222" s="289"/>
      <c r="O222" s="289"/>
      <c r="P222" s="289"/>
      <c r="Q222" s="289"/>
      <c r="R222" s="289"/>
      <c r="S222" s="289"/>
      <c r="T222" s="290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91" t="s">
        <v>168</v>
      </c>
      <c r="AU222" s="291" t="s">
        <v>81</v>
      </c>
      <c r="AV222" s="15" t="s">
        <v>166</v>
      </c>
      <c r="AW222" s="15" t="s">
        <v>30</v>
      </c>
      <c r="AX222" s="15" t="s">
        <v>77</v>
      </c>
      <c r="AY222" s="291" t="s">
        <v>160</v>
      </c>
    </row>
    <row r="223" s="2" customFormat="1" ht="16.5" customHeight="1">
      <c r="A223" s="39"/>
      <c r="B223" s="40"/>
      <c r="C223" s="292" t="s">
        <v>293</v>
      </c>
      <c r="D223" s="292" t="s">
        <v>230</v>
      </c>
      <c r="E223" s="293" t="s">
        <v>294</v>
      </c>
      <c r="F223" s="294" t="s">
        <v>295</v>
      </c>
      <c r="G223" s="295" t="s">
        <v>165</v>
      </c>
      <c r="H223" s="296">
        <v>4.5899999999999999</v>
      </c>
      <c r="I223" s="297"/>
      <c r="J223" s="298">
        <f>ROUND(I223*H223,2)</f>
        <v>0</v>
      </c>
      <c r="K223" s="299"/>
      <c r="L223" s="300"/>
      <c r="M223" s="301" t="s">
        <v>1</v>
      </c>
      <c r="N223" s="302" t="s">
        <v>38</v>
      </c>
      <c r="O223" s="92"/>
      <c r="P223" s="255">
        <f>O223*H223</f>
        <v>0</v>
      </c>
      <c r="Q223" s="255">
        <v>0</v>
      </c>
      <c r="R223" s="255">
        <f>Q223*H223</f>
        <v>0</v>
      </c>
      <c r="S223" s="255">
        <v>0</v>
      </c>
      <c r="T223" s="256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57" t="s">
        <v>214</v>
      </c>
      <c r="AT223" s="257" t="s">
        <v>230</v>
      </c>
      <c r="AU223" s="257" t="s">
        <v>81</v>
      </c>
      <c r="AY223" s="18" t="s">
        <v>160</v>
      </c>
      <c r="BE223" s="258">
        <f>IF(N223="základní",J223,0)</f>
        <v>0</v>
      </c>
      <c r="BF223" s="258">
        <f>IF(N223="snížená",J223,0)</f>
        <v>0</v>
      </c>
      <c r="BG223" s="258">
        <f>IF(N223="zákl. přenesená",J223,0)</f>
        <v>0</v>
      </c>
      <c r="BH223" s="258">
        <f>IF(N223="sníž. přenesená",J223,0)</f>
        <v>0</v>
      </c>
      <c r="BI223" s="258">
        <f>IF(N223="nulová",J223,0)</f>
        <v>0</v>
      </c>
      <c r="BJ223" s="18" t="s">
        <v>77</v>
      </c>
      <c r="BK223" s="258">
        <f>ROUND(I223*H223,2)</f>
        <v>0</v>
      </c>
      <c r="BL223" s="18" t="s">
        <v>166</v>
      </c>
      <c r="BM223" s="257" t="s">
        <v>296</v>
      </c>
    </row>
    <row r="224" s="13" customFormat="1">
      <c r="A224" s="13"/>
      <c r="B224" s="259"/>
      <c r="C224" s="260"/>
      <c r="D224" s="261" t="s">
        <v>168</v>
      </c>
      <c r="E224" s="262" t="s">
        <v>1</v>
      </c>
      <c r="F224" s="263" t="s">
        <v>297</v>
      </c>
      <c r="G224" s="260"/>
      <c r="H224" s="264">
        <v>4.5899999999999999</v>
      </c>
      <c r="I224" s="265"/>
      <c r="J224" s="260"/>
      <c r="K224" s="260"/>
      <c r="L224" s="266"/>
      <c r="M224" s="267"/>
      <c r="N224" s="268"/>
      <c r="O224" s="268"/>
      <c r="P224" s="268"/>
      <c r="Q224" s="268"/>
      <c r="R224" s="268"/>
      <c r="S224" s="268"/>
      <c r="T224" s="269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70" t="s">
        <v>168</v>
      </c>
      <c r="AU224" s="270" t="s">
        <v>81</v>
      </c>
      <c r="AV224" s="13" t="s">
        <v>81</v>
      </c>
      <c r="AW224" s="13" t="s">
        <v>30</v>
      </c>
      <c r="AX224" s="13" t="s">
        <v>73</v>
      </c>
      <c r="AY224" s="270" t="s">
        <v>160</v>
      </c>
    </row>
    <row r="225" s="15" customFormat="1">
      <c r="A225" s="15"/>
      <c r="B225" s="281"/>
      <c r="C225" s="282"/>
      <c r="D225" s="261" t="s">
        <v>168</v>
      </c>
      <c r="E225" s="283" t="s">
        <v>1</v>
      </c>
      <c r="F225" s="284" t="s">
        <v>171</v>
      </c>
      <c r="G225" s="282"/>
      <c r="H225" s="285">
        <v>4.5899999999999999</v>
      </c>
      <c r="I225" s="286"/>
      <c r="J225" s="282"/>
      <c r="K225" s="282"/>
      <c r="L225" s="287"/>
      <c r="M225" s="288"/>
      <c r="N225" s="289"/>
      <c r="O225" s="289"/>
      <c r="P225" s="289"/>
      <c r="Q225" s="289"/>
      <c r="R225" s="289"/>
      <c r="S225" s="289"/>
      <c r="T225" s="290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91" t="s">
        <v>168</v>
      </c>
      <c r="AU225" s="291" t="s">
        <v>81</v>
      </c>
      <c r="AV225" s="15" t="s">
        <v>166</v>
      </c>
      <c r="AW225" s="15" t="s">
        <v>30</v>
      </c>
      <c r="AX225" s="15" t="s">
        <v>77</v>
      </c>
      <c r="AY225" s="291" t="s">
        <v>160</v>
      </c>
    </row>
    <row r="226" s="2" customFormat="1" ht="33" customHeight="1">
      <c r="A226" s="39"/>
      <c r="B226" s="40"/>
      <c r="C226" s="245" t="s">
        <v>298</v>
      </c>
      <c r="D226" s="245" t="s">
        <v>162</v>
      </c>
      <c r="E226" s="246" t="s">
        <v>299</v>
      </c>
      <c r="F226" s="247" t="s">
        <v>300</v>
      </c>
      <c r="G226" s="248" t="s">
        <v>165</v>
      </c>
      <c r="H226" s="249">
        <v>13.199999999999999</v>
      </c>
      <c r="I226" s="250"/>
      <c r="J226" s="251">
        <f>ROUND(I226*H226,2)</f>
        <v>0</v>
      </c>
      <c r="K226" s="252"/>
      <c r="L226" s="45"/>
      <c r="M226" s="253" t="s">
        <v>1</v>
      </c>
      <c r="N226" s="254" t="s">
        <v>38</v>
      </c>
      <c r="O226" s="92"/>
      <c r="P226" s="255">
        <f>O226*H226</f>
        <v>0</v>
      </c>
      <c r="Q226" s="255">
        <v>0</v>
      </c>
      <c r="R226" s="255">
        <f>Q226*H226</f>
        <v>0</v>
      </c>
      <c r="S226" s="255">
        <v>0</v>
      </c>
      <c r="T226" s="256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57" t="s">
        <v>166</v>
      </c>
      <c r="AT226" s="257" t="s">
        <v>162</v>
      </c>
      <c r="AU226" s="257" t="s">
        <v>81</v>
      </c>
      <c r="AY226" s="18" t="s">
        <v>160</v>
      </c>
      <c r="BE226" s="258">
        <f>IF(N226="základní",J226,0)</f>
        <v>0</v>
      </c>
      <c r="BF226" s="258">
        <f>IF(N226="snížená",J226,0)</f>
        <v>0</v>
      </c>
      <c r="BG226" s="258">
        <f>IF(N226="zákl. přenesená",J226,0)</f>
        <v>0</v>
      </c>
      <c r="BH226" s="258">
        <f>IF(N226="sníž. přenesená",J226,0)</f>
        <v>0</v>
      </c>
      <c r="BI226" s="258">
        <f>IF(N226="nulová",J226,0)</f>
        <v>0</v>
      </c>
      <c r="BJ226" s="18" t="s">
        <v>77</v>
      </c>
      <c r="BK226" s="258">
        <f>ROUND(I226*H226,2)</f>
        <v>0</v>
      </c>
      <c r="BL226" s="18" t="s">
        <v>166</v>
      </c>
      <c r="BM226" s="257" t="s">
        <v>301</v>
      </c>
    </row>
    <row r="227" s="13" customFormat="1">
      <c r="A227" s="13"/>
      <c r="B227" s="259"/>
      <c r="C227" s="260"/>
      <c r="D227" s="261" t="s">
        <v>168</v>
      </c>
      <c r="E227" s="262" t="s">
        <v>1</v>
      </c>
      <c r="F227" s="263" t="s">
        <v>302</v>
      </c>
      <c r="G227" s="260"/>
      <c r="H227" s="264">
        <v>13.199999999999999</v>
      </c>
      <c r="I227" s="265"/>
      <c r="J227" s="260"/>
      <c r="K227" s="260"/>
      <c r="L227" s="266"/>
      <c r="M227" s="267"/>
      <c r="N227" s="268"/>
      <c r="O227" s="268"/>
      <c r="P227" s="268"/>
      <c r="Q227" s="268"/>
      <c r="R227" s="268"/>
      <c r="S227" s="268"/>
      <c r="T227" s="26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70" t="s">
        <v>168</v>
      </c>
      <c r="AU227" s="270" t="s">
        <v>81</v>
      </c>
      <c r="AV227" s="13" t="s">
        <v>81</v>
      </c>
      <c r="AW227" s="13" t="s">
        <v>30</v>
      </c>
      <c r="AX227" s="13" t="s">
        <v>73</v>
      </c>
      <c r="AY227" s="270" t="s">
        <v>160</v>
      </c>
    </row>
    <row r="228" s="14" customFormat="1">
      <c r="A228" s="14"/>
      <c r="B228" s="271"/>
      <c r="C228" s="272"/>
      <c r="D228" s="261" t="s">
        <v>168</v>
      </c>
      <c r="E228" s="273" t="s">
        <v>1</v>
      </c>
      <c r="F228" s="274" t="s">
        <v>303</v>
      </c>
      <c r="G228" s="272"/>
      <c r="H228" s="273" t="s">
        <v>1</v>
      </c>
      <c r="I228" s="275"/>
      <c r="J228" s="272"/>
      <c r="K228" s="272"/>
      <c r="L228" s="276"/>
      <c r="M228" s="277"/>
      <c r="N228" s="278"/>
      <c r="O228" s="278"/>
      <c r="P228" s="278"/>
      <c r="Q228" s="278"/>
      <c r="R228" s="278"/>
      <c r="S228" s="278"/>
      <c r="T228" s="279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80" t="s">
        <v>168</v>
      </c>
      <c r="AU228" s="280" t="s">
        <v>81</v>
      </c>
      <c r="AV228" s="14" t="s">
        <v>77</v>
      </c>
      <c r="AW228" s="14" t="s">
        <v>30</v>
      </c>
      <c r="AX228" s="14" t="s">
        <v>73</v>
      </c>
      <c r="AY228" s="280" t="s">
        <v>160</v>
      </c>
    </row>
    <row r="229" s="15" customFormat="1">
      <c r="A229" s="15"/>
      <c r="B229" s="281"/>
      <c r="C229" s="282"/>
      <c r="D229" s="261" t="s">
        <v>168</v>
      </c>
      <c r="E229" s="283" t="s">
        <v>1</v>
      </c>
      <c r="F229" s="284" t="s">
        <v>171</v>
      </c>
      <c r="G229" s="282"/>
      <c r="H229" s="285">
        <v>13.199999999999999</v>
      </c>
      <c r="I229" s="286"/>
      <c r="J229" s="282"/>
      <c r="K229" s="282"/>
      <c r="L229" s="287"/>
      <c r="M229" s="288"/>
      <c r="N229" s="289"/>
      <c r="O229" s="289"/>
      <c r="P229" s="289"/>
      <c r="Q229" s="289"/>
      <c r="R229" s="289"/>
      <c r="S229" s="289"/>
      <c r="T229" s="290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91" t="s">
        <v>168</v>
      </c>
      <c r="AU229" s="291" t="s">
        <v>81</v>
      </c>
      <c r="AV229" s="15" t="s">
        <v>166</v>
      </c>
      <c r="AW229" s="15" t="s">
        <v>30</v>
      </c>
      <c r="AX229" s="15" t="s">
        <v>77</v>
      </c>
      <c r="AY229" s="291" t="s">
        <v>160</v>
      </c>
    </row>
    <row r="230" s="2" customFormat="1" ht="21.75" customHeight="1">
      <c r="A230" s="39"/>
      <c r="B230" s="40"/>
      <c r="C230" s="292" t="s">
        <v>304</v>
      </c>
      <c r="D230" s="292" t="s">
        <v>230</v>
      </c>
      <c r="E230" s="293" t="s">
        <v>305</v>
      </c>
      <c r="F230" s="294" t="s">
        <v>306</v>
      </c>
      <c r="G230" s="295" t="s">
        <v>165</v>
      </c>
      <c r="H230" s="296">
        <v>13.464</v>
      </c>
      <c r="I230" s="297"/>
      <c r="J230" s="298">
        <f>ROUND(I230*H230,2)</f>
        <v>0</v>
      </c>
      <c r="K230" s="299"/>
      <c r="L230" s="300"/>
      <c r="M230" s="301" t="s">
        <v>1</v>
      </c>
      <c r="N230" s="302" t="s">
        <v>38</v>
      </c>
      <c r="O230" s="92"/>
      <c r="P230" s="255">
        <f>O230*H230</f>
        <v>0</v>
      </c>
      <c r="Q230" s="255">
        <v>0</v>
      </c>
      <c r="R230" s="255">
        <f>Q230*H230</f>
        <v>0</v>
      </c>
      <c r="S230" s="255">
        <v>0</v>
      </c>
      <c r="T230" s="256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57" t="s">
        <v>214</v>
      </c>
      <c r="AT230" s="257" t="s">
        <v>230</v>
      </c>
      <c r="AU230" s="257" t="s">
        <v>81</v>
      </c>
      <c r="AY230" s="18" t="s">
        <v>160</v>
      </c>
      <c r="BE230" s="258">
        <f>IF(N230="základní",J230,0)</f>
        <v>0</v>
      </c>
      <c r="BF230" s="258">
        <f>IF(N230="snížená",J230,0)</f>
        <v>0</v>
      </c>
      <c r="BG230" s="258">
        <f>IF(N230="zákl. přenesená",J230,0)</f>
        <v>0</v>
      </c>
      <c r="BH230" s="258">
        <f>IF(N230="sníž. přenesená",J230,0)</f>
        <v>0</v>
      </c>
      <c r="BI230" s="258">
        <f>IF(N230="nulová",J230,0)</f>
        <v>0</v>
      </c>
      <c r="BJ230" s="18" t="s">
        <v>77</v>
      </c>
      <c r="BK230" s="258">
        <f>ROUND(I230*H230,2)</f>
        <v>0</v>
      </c>
      <c r="BL230" s="18" t="s">
        <v>166</v>
      </c>
      <c r="BM230" s="257" t="s">
        <v>307</v>
      </c>
    </row>
    <row r="231" s="13" customFormat="1">
      <c r="A231" s="13"/>
      <c r="B231" s="259"/>
      <c r="C231" s="260"/>
      <c r="D231" s="261" t="s">
        <v>168</v>
      </c>
      <c r="E231" s="262" t="s">
        <v>1</v>
      </c>
      <c r="F231" s="263" t="s">
        <v>308</v>
      </c>
      <c r="G231" s="260"/>
      <c r="H231" s="264">
        <v>13.464</v>
      </c>
      <c r="I231" s="265"/>
      <c r="J231" s="260"/>
      <c r="K231" s="260"/>
      <c r="L231" s="266"/>
      <c r="M231" s="267"/>
      <c r="N231" s="268"/>
      <c r="O231" s="268"/>
      <c r="P231" s="268"/>
      <c r="Q231" s="268"/>
      <c r="R231" s="268"/>
      <c r="S231" s="268"/>
      <c r="T231" s="26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70" t="s">
        <v>168</v>
      </c>
      <c r="AU231" s="270" t="s">
        <v>81</v>
      </c>
      <c r="AV231" s="13" t="s">
        <v>81</v>
      </c>
      <c r="AW231" s="13" t="s">
        <v>30</v>
      </c>
      <c r="AX231" s="13" t="s">
        <v>73</v>
      </c>
      <c r="AY231" s="270" t="s">
        <v>160</v>
      </c>
    </row>
    <row r="232" s="15" customFormat="1">
      <c r="A232" s="15"/>
      <c r="B232" s="281"/>
      <c r="C232" s="282"/>
      <c r="D232" s="261" t="s">
        <v>168</v>
      </c>
      <c r="E232" s="283" t="s">
        <v>1</v>
      </c>
      <c r="F232" s="284" t="s">
        <v>171</v>
      </c>
      <c r="G232" s="282"/>
      <c r="H232" s="285">
        <v>13.464</v>
      </c>
      <c r="I232" s="286"/>
      <c r="J232" s="282"/>
      <c r="K232" s="282"/>
      <c r="L232" s="287"/>
      <c r="M232" s="288"/>
      <c r="N232" s="289"/>
      <c r="O232" s="289"/>
      <c r="P232" s="289"/>
      <c r="Q232" s="289"/>
      <c r="R232" s="289"/>
      <c r="S232" s="289"/>
      <c r="T232" s="290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91" t="s">
        <v>168</v>
      </c>
      <c r="AU232" s="291" t="s">
        <v>81</v>
      </c>
      <c r="AV232" s="15" t="s">
        <v>166</v>
      </c>
      <c r="AW232" s="15" t="s">
        <v>30</v>
      </c>
      <c r="AX232" s="15" t="s">
        <v>77</v>
      </c>
      <c r="AY232" s="291" t="s">
        <v>160</v>
      </c>
    </row>
    <row r="233" s="2" customFormat="1" ht="33" customHeight="1">
      <c r="A233" s="39"/>
      <c r="B233" s="40"/>
      <c r="C233" s="245" t="s">
        <v>309</v>
      </c>
      <c r="D233" s="245" t="s">
        <v>162</v>
      </c>
      <c r="E233" s="246" t="s">
        <v>310</v>
      </c>
      <c r="F233" s="247" t="s">
        <v>311</v>
      </c>
      <c r="G233" s="248" t="s">
        <v>165</v>
      </c>
      <c r="H233" s="249">
        <v>184.30000000000001</v>
      </c>
      <c r="I233" s="250"/>
      <c r="J233" s="251">
        <f>ROUND(I233*H233,2)</f>
        <v>0</v>
      </c>
      <c r="K233" s="252"/>
      <c r="L233" s="45"/>
      <c r="M233" s="253" t="s">
        <v>1</v>
      </c>
      <c r="N233" s="254" t="s">
        <v>38</v>
      </c>
      <c r="O233" s="92"/>
      <c r="P233" s="255">
        <f>O233*H233</f>
        <v>0</v>
      </c>
      <c r="Q233" s="255">
        <v>0</v>
      </c>
      <c r="R233" s="255">
        <f>Q233*H233</f>
        <v>0</v>
      </c>
      <c r="S233" s="255">
        <v>0</v>
      </c>
      <c r="T233" s="256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57" t="s">
        <v>166</v>
      </c>
      <c r="AT233" s="257" t="s">
        <v>162</v>
      </c>
      <c r="AU233" s="257" t="s">
        <v>81</v>
      </c>
      <c r="AY233" s="18" t="s">
        <v>160</v>
      </c>
      <c r="BE233" s="258">
        <f>IF(N233="základní",J233,0)</f>
        <v>0</v>
      </c>
      <c r="BF233" s="258">
        <f>IF(N233="snížená",J233,0)</f>
        <v>0</v>
      </c>
      <c r="BG233" s="258">
        <f>IF(N233="zákl. přenesená",J233,0)</f>
        <v>0</v>
      </c>
      <c r="BH233" s="258">
        <f>IF(N233="sníž. přenesená",J233,0)</f>
        <v>0</v>
      </c>
      <c r="BI233" s="258">
        <f>IF(N233="nulová",J233,0)</f>
        <v>0</v>
      </c>
      <c r="BJ233" s="18" t="s">
        <v>77</v>
      </c>
      <c r="BK233" s="258">
        <f>ROUND(I233*H233,2)</f>
        <v>0</v>
      </c>
      <c r="BL233" s="18" t="s">
        <v>166</v>
      </c>
      <c r="BM233" s="257" t="s">
        <v>312</v>
      </c>
    </row>
    <row r="234" s="13" customFormat="1">
      <c r="A234" s="13"/>
      <c r="B234" s="259"/>
      <c r="C234" s="260"/>
      <c r="D234" s="261" t="s">
        <v>168</v>
      </c>
      <c r="E234" s="262" t="s">
        <v>1</v>
      </c>
      <c r="F234" s="263" t="s">
        <v>313</v>
      </c>
      <c r="G234" s="260"/>
      <c r="H234" s="264">
        <v>43.049999999999997</v>
      </c>
      <c r="I234" s="265"/>
      <c r="J234" s="260"/>
      <c r="K234" s="260"/>
      <c r="L234" s="266"/>
      <c r="M234" s="267"/>
      <c r="N234" s="268"/>
      <c r="O234" s="268"/>
      <c r="P234" s="268"/>
      <c r="Q234" s="268"/>
      <c r="R234" s="268"/>
      <c r="S234" s="268"/>
      <c r="T234" s="26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70" t="s">
        <v>168</v>
      </c>
      <c r="AU234" s="270" t="s">
        <v>81</v>
      </c>
      <c r="AV234" s="13" t="s">
        <v>81</v>
      </c>
      <c r="AW234" s="13" t="s">
        <v>30</v>
      </c>
      <c r="AX234" s="13" t="s">
        <v>73</v>
      </c>
      <c r="AY234" s="270" t="s">
        <v>160</v>
      </c>
    </row>
    <row r="235" s="14" customFormat="1">
      <c r="A235" s="14"/>
      <c r="B235" s="271"/>
      <c r="C235" s="272"/>
      <c r="D235" s="261" t="s">
        <v>168</v>
      </c>
      <c r="E235" s="273" t="s">
        <v>1</v>
      </c>
      <c r="F235" s="274" t="s">
        <v>314</v>
      </c>
      <c r="G235" s="272"/>
      <c r="H235" s="273" t="s">
        <v>1</v>
      </c>
      <c r="I235" s="275"/>
      <c r="J235" s="272"/>
      <c r="K235" s="272"/>
      <c r="L235" s="276"/>
      <c r="M235" s="277"/>
      <c r="N235" s="278"/>
      <c r="O235" s="278"/>
      <c r="P235" s="278"/>
      <c r="Q235" s="278"/>
      <c r="R235" s="278"/>
      <c r="S235" s="278"/>
      <c r="T235" s="279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80" t="s">
        <v>168</v>
      </c>
      <c r="AU235" s="280" t="s">
        <v>81</v>
      </c>
      <c r="AV235" s="14" t="s">
        <v>77</v>
      </c>
      <c r="AW235" s="14" t="s">
        <v>30</v>
      </c>
      <c r="AX235" s="14" t="s">
        <v>73</v>
      </c>
      <c r="AY235" s="280" t="s">
        <v>160</v>
      </c>
    </row>
    <row r="236" s="13" customFormat="1">
      <c r="A236" s="13"/>
      <c r="B236" s="259"/>
      <c r="C236" s="260"/>
      <c r="D236" s="261" t="s">
        <v>168</v>
      </c>
      <c r="E236" s="262" t="s">
        <v>1</v>
      </c>
      <c r="F236" s="263" t="s">
        <v>315</v>
      </c>
      <c r="G236" s="260"/>
      <c r="H236" s="264">
        <v>120.25</v>
      </c>
      <c r="I236" s="265"/>
      <c r="J236" s="260"/>
      <c r="K236" s="260"/>
      <c r="L236" s="266"/>
      <c r="M236" s="267"/>
      <c r="N236" s="268"/>
      <c r="O236" s="268"/>
      <c r="P236" s="268"/>
      <c r="Q236" s="268"/>
      <c r="R236" s="268"/>
      <c r="S236" s="268"/>
      <c r="T236" s="26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70" t="s">
        <v>168</v>
      </c>
      <c r="AU236" s="270" t="s">
        <v>81</v>
      </c>
      <c r="AV236" s="13" t="s">
        <v>81</v>
      </c>
      <c r="AW236" s="13" t="s">
        <v>30</v>
      </c>
      <c r="AX236" s="13" t="s">
        <v>73</v>
      </c>
      <c r="AY236" s="270" t="s">
        <v>160</v>
      </c>
    </row>
    <row r="237" s="14" customFormat="1">
      <c r="A237" s="14"/>
      <c r="B237" s="271"/>
      <c r="C237" s="272"/>
      <c r="D237" s="261" t="s">
        <v>168</v>
      </c>
      <c r="E237" s="273" t="s">
        <v>1</v>
      </c>
      <c r="F237" s="274" t="s">
        <v>316</v>
      </c>
      <c r="G237" s="272"/>
      <c r="H237" s="273" t="s">
        <v>1</v>
      </c>
      <c r="I237" s="275"/>
      <c r="J237" s="272"/>
      <c r="K237" s="272"/>
      <c r="L237" s="276"/>
      <c r="M237" s="277"/>
      <c r="N237" s="278"/>
      <c r="O237" s="278"/>
      <c r="P237" s="278"/>
      <c r="Q237" s="278"/>
      <c r="R237" s="278"/>
      <c r="S237" s="278"/>
      <c r="T237" s="279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80" t="s">
        <v>168</v>
      </c>
      <c r="AU237" s="280" t="s">
        <v>81</v>
      </c>
      <c r="AV237" s="14" t="s">
        <v>77</v>
      </c>
      <c r="AW237" s="14" t="s">
        <v>30</v>
      </c>
      <c r="AX237" s="14" t="s">
        <v>73</v>
      </c>
      <c r="AY237" s="280" t="s">
        <v>160</v>
      </c>
    </row>
    <row r="238" s="13" customFormat="1">
      <c r="A238" s="13"/>
      <c r="B238" s="259"/>
      <c r="C238" s="260"/>
      <c r="D238" s="261" t="s">
        <v>168</v>
      </c>
      <c r="E238" s="262" t="s">
        <v>1</v>
      </c>
      <c r="F238" s="263" t="s">
        <v>317</v>
      </c>
      <c r="G238" s="260"/>
      <c r="H238" s="264">
        <v>21</v>
      </c>
      <c r="I238" s="265"/>
      <c r="J238" s="260"/>
      <c r="K238" s="260"/>
      <c r="L238" s="266"/>
      <c r="M238" s="267"/>
      <c r="N238" s="268"/>
      <c r="O238" s="268"/>
      <c r="P238" s="268"/>
      <c r="Q238" s="268"/>
      <c r="R238" s="268"/>
      <c r="S238" s="268"/>
      <c r="T238" s="269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70" t="s">
        <v>168</v>
      </c>
      <c r="AU238" s="270" t="s">
        <v>81</v>
      </c>
      <c r="AV238" s="13" t="s">
        <v>81</v>
      </c>
      <c r="AW238" s="13" t="s">
        <v>30</v>
      </c>
      <c r="AX238" s="13" t="s">
        <v>73</v>
      </c>
      <c r="AY238" s="270" t="s">
        <v>160</v>
      </c>
    </row>
    <row r="239" s="14" customFormat="1">
      <c r="A239" s="14"/>
      <c r="B239" s="271"/>
      <c r="C239" s="272"/>
      <c r="D239" s="261" t="s">
        <v>168</v>
      </c>
      <c r="E239" s="273" t="s">
        <v>1</v>
      </c>
      <c r="F239" s="274" t="s">
        <v>318</v>
      </c>
      <c r="G239" s="272"/>
      <c r="H239" s="273" t="s">
        <v>1</v>
      </c>
      <c r="I239" s="275"/>
      <c r="J239" s="272"/>
      <c r="K239" s="272"/>
      <c r="L239" s="276"/>
      <c r="M239" s="277"/>
      <c r="N239" s="278"/>
      <c r="O239" s="278"/>
      <c r="P239" s="278"/>
      <c r="Q239" s="278"/>
      <c r="R239" s="278"/>
      <c r="S239" s="278"/>
      <c r="T239" s="279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80" t="s">
        <v>168</v>
      </c>
      <c r="AU239" s="280" t="s">
        <v>81</v>
      </c>
      <c r="AV239" s="14" t="s">
        <v>77</v>
      </c>
      <c r="AW239" s="14" t="s">
        <v>30</v>
      </c>
      <c r="AX239" s="14" t="s">
        <v>73</v>
      </c>
      <c r="AY239" s="280" t="s">
        <v>160</v>
      </c>
    </row>
    <row r="240" s="15" customFormat="1">
      <c r="A240" s="15"/>
      <c r="B240" s="281"/>
      <c r="C240" s="282"/>
      <c r="D240" s="261" t="s">
        <v>168</v>
      </c>
      <c r="E240" s="283" t="s">
        <v>1</v>
      </c>
      <c r="F240" s="284" t="s">
        <v>171</v>
      </c>
      <c r="G240" s="282"/>
      <c r="H240" s="285">
        <v>184.30000000000001</v>
      </c>
      <c r="I240" s="286"/>
      <c r="J240" s="282"/>
      <c r="K240" s="282"/>
      <c r="L240" s="287"/>
      <c r="M240" s="288"/>
      <c r="N240" s="289"/>
      <c r="O240" s="289"/>
      <c r="P240" s="289"/>
      <c r="Q240" s="289"/>
      <c r="R240" s="289"/>
      <c r="S240" s="289"/>
      <c r="T240" s="290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91" t="s">
        <v>168</v>
      </c>
      <c r="AU240" s="291" t="s">
        <v>81</v>
      </c>
      <c r="AV240" s="15" t="s">
        <v>166</v>
      </c>
      <c r="AW240" s="15" t="s">
        <v>30</v>
      </c>
      <c r="AX240" s="15" t="s">
        <v>77</v>
      </c>
      <c r="AY240" s="291" t="s">
        <v>160</v>
      </c>
    </row>
    <row r="241" s="2" customFormat="1" ht="21.75" customHeight="1">
      <c r="A241" s="39"/>
      <c r="B241" s="40"/>
      <c r="C241" s="292" t="s">
        <v>319</v>
      </c>
      <c r="D241" s="292" t="s">
        <v>230</v>
      </c>
      <c r="E241" s="293" t="s">
        <v>320</v>
      </c>
      <c r="F241" s="294" t="s">
        <v>321</v>
      </c>
      <c r="G241" s="295" t="s">
        <v>165</v>
      </c>
      <c r="H241" s="296">
        <v>195.358</v>
      </c>
      <c r="I241" s="297"/>
      <c r="J241" s="298">
        <f>ROUND(I241*H241,2)</f>
        <v>0</v>
      </c>
      <c r="K241" s="299"/>
      <c r="L241" s="300"/>
      <c r="M241" s="301" t="s">
        <v>1</v>
      </c>
      <c r="N241" s="302" t="s">
        <v>38</v>
      </c>
      <c r="O241" s="92"/>
      <c r="P241" s="255">
        <f>O241*H241</f>
        <v>0</v>
      </c>
      <c r="Q241" s="255">
        <v>0</v>
      </c>
      <c r="R241" s="255">
        <f>Q241*H241</f>
        <v>0</v>
      </c>
      <c r="S241" s="255">
        <v>0</v>
      </c>
      <c r="T241" s="256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57" t="s">
        <v>214</v>
      </c>
      <c r="AT241" s="257" t="s">
        <v>230</v>
      </c>
      <c r="AU241" s="257" t="s">
        <v>81</v>
      </c>
      <c r="AY241" s="18" t="s">
        <v>160</v>
      </c>
      <c r="BE241" s="258">
        <f>IF(N241="základní",J241,0)</f>
        <v>0</v>
      </c>
      <c r="BF241" s="258">
        <f>IF(N241="snížená",J241,0)</f>
        <v>0</v>
      </c>
      <c r="BG241" s="258">
        <f>IF(N241="zákl. přenesená",J241,0)</f>
        <v>0</v>
      </c>
      <c r="BH241" s="258">
        <f>IF(N241="sníž. přenesená",J241,0)</f>
        <v>0</v>
      </c>
      <c r="BI241" s="258">
        <f>IF(N241="nulová",J241,0)</f>
        <v>0</v>
      </c>
      <c r="BJ241" s="18" t="s">
        <v>77</v>
      </c>
      <c r="BK241" s="258">
        <f>ROUND(I241*H241,2)</f>
        <v>0</v>
      </c>
      <c r="BL241" s="18" t="s">
        <v>166</v>
      </c>
      <c r="BM241" s="257" t="s">
        <v>322</v>
      </c>
    </row>
    <row r="242" s="13" customFormat="1">
      <c r="A242" s="13"/>
      <c r="B242" s="259"/>
      <c r="C242" s="260"/>
      <c r="D242" s="261" t="s">
        <v>168</v>
      </c>
      <c r="E242" s="262" t="s">
        <v>1</v>
      </c>
      <c r="F242" s="263" t="s">
        <v>323</v>
      </c>
      <c r="G242" s="260"/>
      <c r="H242" s="264">
        <v>195.358</v>
      </c>
      <c r="I242" s="265"/>
      <c r="J242" s="260"/>
      <c r="K242" s="260"/>
      <c r="L242" s="266"/>
      <c r="M242" s="267"/>
      <c r="N242" s="268"/>
      <c r="O242" s="268"/>
      <c r="P242" s="268"/>
      <c r="Q242" s="268"/>
      <c r="R242" s="268"/>
      <c r="S242" s="268"/>
      <c r="T242" s="269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70" t="s">
        <v>168</v>
      </c>
      <c r="AU242" s="270" t="s">
        <v>81</v>
      </c>
      <c r="AV242" s="13" t="s">
        <v>81</v>
      </c>
      <c r="AW242" s="13" t="s">
        <v>30</v>
      </c>
      <c r="AX242" s="13" t="s">
        <v>73</v>
      </c>
      <c r="AY242" s="270" t="s">
        <v>160</v>
      </c>
    </row>
    <row r="243" s="15" customFormat="1">
      <c r="A243" s="15"/>
      <c r="B243" s="281"/>
      <c r="C243" s="282"/>
      <c r="D243" s="261" t="s">
        <v>168</v>
      </c>
      <c r="E243" s="283" t="s">
        <v>1</v>
      </c>
      <c r="F243" s="284" t="s">
        <v>171</v>
      </c>
      <c r="G243" s="282"/>
      <c r="H243" s="285">
        <v>195.358</v>
      </c>
      <c r="I243" s="286"/>
      <c r="J243" s="282"/>
      <c r="K243" s="282"/>
      <c r="L243" s="287"/>
      <c r="M243" s="288"/>
      <c r="N243" s="289"/>
      <c r="O243" s="289"/>
      <c r="P243" s="289"/>
      <c r="Q243" s="289"/>
      <c r="R243" s="289"/>
      <c r="S243" s="289"/>
      <c r="T243" s="290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91" t="s">
        <v>168</v>
      </c>
      <c r="AU243" s="291" t="s">
        <v>81</v>
      </c>
      <c r="AV243" s="15" t="s">
        <v>166</v>
      </c>
      <c r="AW243" s="15" t="s">
        <v>30</v>
      </c>
      <c r="AX243" s="15" t="s">
        <v>77</v>
      </c>
      <c r="AY243" s="291" t="s">
        <v>160</v>
      </c>
    </row>
    <row r="244" s="2" customFormat="1" ht="33" customHeight="1">
      <c r="A244" s="39"/>
      <c r="B244" s="40"/>
      <c r="C244" s="245" t="s">
        <v>324</v>
      </c>
      <c r="D244" s="245" t="s">
        <v>162</v>
      </c>
      <c r="E244" s="246" t="s">
        <v>310</v>
      </c>
      <c r="F244" s="247" t="s">
        <v>311</v>
      </c>
      <c r="G244" s="248" t="s">
        <v>165</v>
      </c>
      <c r="H244" s="249">
        <v>437.20999999999998</v>
      </c>
      <c r="I244" s="250"/>
      <c r="J244" s="251">
        <f>ROUND(I244*H244,2)</f>
        <v>0</v>
      </c>
      <c r="K244" s="252"/>
      <c r="L244" s="45"/>
      <c r="M244" s="253" t="s">
        <v>1</v>
      </c>
      <c r="N244" s="254" t="s">
        <v>38</v>
      </c>
      <c r="O244" s="92"/>
      <c r="P244" s="255">
        <f>O244*H244</f>
        <v>0</v>
      </c>
      <c r="Q244" s="255">
        <v>0</v>
      </c>
      <c r="R244" s="255">
        <f>Q244*H244</f>
        <v>0</v>
      </c>
      <c r="S244" s="255">
        <v>0</v>
      </c>
      <c r="T244" s="256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57" t="s">
        <v>166</v>
      </c>
      <c r="AT244" s="257" t="s">
        <v>162</v>
      </c>
      <c r="AU244" s="257" t="s">
        <v>81</v>
      </c>
      <c r="AY244" s="18" t="s">
        <v>160</v>
      </c>
      <c r="BE244" s="258">
        <f>IF(N244="základní",J244,0)</f>
        <v>0</v>
      </c>
      <c r="BF244" s="258">
        <f>IF(N244="snížená",J244,0)</f>
        <v>0</v>
      </c>
      <c r="BG244" s="258">
        <f>IF(N244="zákl. přenesená",J244,0)</f>
        <v>0</v>
      </c>
      <c r="BH244" s="258">
        <f>IF(N244="sníž. přenesená",J244,0)</f>
        <v>0</v>
      </c>
      <c r="BI244" s="258">
        <f>IF(N244="nulová",J244,0)</f>
        <v>0</v>
      </c>
      <c r="BJ244" s="18" t="s">
        <v>77</v>
      </c>
      <c r="BK244" s="258">
        <f>ROUND(I244*H244,2)</f>
        <v>0</v>
      </c>
      <c r="BL244" s="18" t="s">
        <v>166</v>
      </c>
      <c r="BM244" s="257" t="s">
        <v>325</v>
      </c>
    </row>
    <row r="245" s="13" customFormat="1">
      <c r="A245" s="13"/>
      <c r="B245" s="259"/>
      <c r="C245" s="260"/>
      <c r="D245" s="261" t="s">
        <v>168</v>
      </c>
      <c r="E245" s="262" t="s">
        <v>1</v>
      </c>
      <c r="F245" s="263" t="s">
        <v>326</v>
      </c>
      <c r="G245" s="260"/>
      <c r="H245" s="264">
        <v>148.19</v>
      </c>
      <c r="I245" s="265"/>
      <c r="J245" s="260"/>
      <c r="K245" s="260"/>
      <c r="L245" s="266"/>
      <c r="M245" s="267"/>
      <c r="N245" s="268"/>
      <c r="O245" s="268"/>
      <c r="P245" s="268"/>
      <c r="Q245" s="268"/>
      <c r="R245" s="268"/>
      <c r="S245" s="268"/>
      <c r="T245" s="26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70" t="s">
        <v>168</v>
      </c>
      <c r="AU245" s="270" t="s">
        <v>81</v>
      </c>
      <c r="AV245" s="13" t="s">
        <v>81</v>
      </c>
      <c r="AW245" s="13" t="s">
        <v>30</v>
      </c>
      <c r="AX245" s="13" t="s">
        <v>73</v>
      </c>
      <c r="AY245" s="270" t="s">
        <v>160</v>
      </c>
    </row>
    <row r="246" s="14" customFormat="1">
      <c r="A246" s="14"/>
      <c r="B246" s="271"/>
      <c r="C246" s="272"/>
      <c r="D246" s="261" t="s">
        <v>168</v>
      </c>
      <c r="E246" s="273" t="s">
        <v>1</v>
      </c>
      <c r="F246" s="274" t="s">
        <v>327</v>
      </c>
      <c r="G246" s="272"/>
      <c r="H246" s="273" t="s">
        <v>1</v>
      </c>
      <c r="I246" s="275"/>
      <c r="J246" s="272"/>
      <c r="K246" s="272"/>
      <c r="L246" s="276"/>
      <c r="M246" s="277"/>
      <c r="N246" s="278"/>
      <c r="O246" s="278"/>
      <c r="P246" s="278"/>
      <c r="Q246" s="278"/>
      <c r="R246" s="278"/>
      <c r="S246" s="278"/>
      <c r="T246" s="279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80" t="s">
        <v>168</v>
      </c>
      <c r="AU246" s="280" t="s">
        <v>81</v>
      </c>
      <c r="AV246" s="14" t="s">
        <v>77</v>
      </c>
      <c r="AW246" s="14" t="s">
        <v>30</v>
      </c>
      <c r="AX246" s="14" t="s">
        <v>73</v>
      </c>
      <c r="AY246" s="280" t="s">
        <v>160</v>
      </c>
    </row>
    <row r="247" s="13" customFormat="1">
      <c r="A247" s="13"/>
      <c r="B247" s="259"/>
      <c r="C247" s="260"/>
      <c r="D247" s="261" t="s">
        <v>168</v>
      </c>
      <c r="E247" s="262" t="s">
        <v>1</v>
      </c>
      <c r="F247" s="263" t="s">
        <v>328</v>
      </c>
      <c r="G247" s="260"/>
      <c r="H247" s="264">
        <v>137.16999999999999</v>
      </c>
      <c r="I247" s="265"/>
      <c r="J247" s="260"/>
      <c r="K247" s="260"/>
      <c r="L247" s="266"/>
      <c r="M247" s="267"/>
      <c r="N247" s="268"/>
      <c r="O247" s="268"/>
      <c r="P247" s="268"/>
      <c r="Q247" s="268"/>
      <c r="R247" s="268"/>
      <c r="S247" s="268"/>
      <c r="T247" s="26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70" t="s">
        <v>168</v>
      </c>
      <c r="AU247" s="270" t="s">
        <v>81</v>
      </c>
      <c r="AV247" s="13" t="s">
        <v>81</v>
      </c>
      <c r="AW247" s="13" t="s">
        <v>30</v>
      </c>
      <c r="AX247" s="13" t="s">
        <v>73</v>
      </c>
      <c r="AY247" s="270" t="s">
        <v>160</v>
      </c>
    </row>
    <row r="248" s="14" customFormat="1">
      <c r="A248" s="14"/>
      <c r="B248" s="271"/>
      <c r="C248" s="272"/>
      <c r="D248" s="261" t="s">
        <v>168</v>
      </c>
      <c r="E248" s="273" t="s">
        <v>1</v>
      </c>
      <c r="F248" s="274" t="s">
        <v>329</v>
      </c>
      <c r="G248" s="272"/>
      <c r="H248" s="273" t="s">
        <v>1</v>
      </c>
      <c r="I248" s="275"/>
      <c r="J248" s="272"/>
      <c r="K248" s="272"/>
      <c r="L248" s="276"/>
      <c r="M248" s="277"/>
      <c r="N248" s="278"/>
      <c r="O248" s="278"/>
      <c r="P248" s="278"/>
      <c r="Q248" s="278"/>
      <c r="R248" s="278"/>
      <c r="S248" s="278"/>
      <c r="T248" s="279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80" t="s">
        <v>168</v>
      </c>
      <c r="AU248" s="280" t="s">
        <v>81</v>
      </c>
      <c r="AV248" s="14" t="s">
        <v>77</v>
      </c>
      <c r="AW248" s="14" t="s">
        <v>30</v>
      </c>
      <c r="AX248" s="14" t="s">
        <v>73</v>
      </c>
      <c r="AY248" s="280" t="s">
        <v>160</v>
      </c>
    </row>
    <row r="249" s="13" customFormat="1">
      <c r="A249" s="13"/>
      <c r="B249" s="259"/>
      <c r="C249" s="260"/>
      <c r="D249" s="261" t="s">
        <v>168</v>
      </c>
      <c r="E249" s="262" t="s">
        <v>1</v>
      </c>
      <c r="F249" s="263" t="s">
        <v>330</v>
      </c>
      <c r="G249" s="260"/>
      <c r="H249" s="264">
        <v>99.049999999999997</v>
      </c>
      <c r="I249" s="265"/>
      <c r="J249" s="260"/>
      <c r="K249" s="260"/>
      <c r="L249" s="266"/>
      <c r="M249" s="267"/>
      <c r="N249" s="268"/>
      <c r="O249" s="268"/>
      <c r="P249" s="268"/>
      <c r="Q249" s="268"/>
      <c r="R249" s="268"/>
      <c r="S249" s="268"/>
      <c r="T249" s="26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70" t="s">
        <v>168</v>
      </c>
      <c r="AU249" s="270" t="s">
        <v>81</v>
      </c>
      <c r="AV249" s="13" t="s">
        <v>81</v>
      </c>
      <c r="AW249" s="13" t="s">
        <v>30</v>
      </c>
      <c r="AX249" s="13" t="s">
        <v>73</v>
      </c>
      <c r="AY249" s="270" t="s">
        <v>160</v>
      </c>
    </row>
    <row r="250" s="14" customFormat="1">
      <c r="A250" s="14"/>
      <c r="B250" s="271"/>
      <c r="C250" s="272"/>
      <c r="D250" s="261" t="s">
        <v>168</v>
      </c>
      <c r="E250" s="273" t="s">
        <v>1</v>
      </c>
      <c r="F250" s="274" t="s">
        <v>331</v>
      </c>
      <c r="G250" s="272"/>
      <c r="H250" s="273" t="s">
        <v>1</v>
      </c>
      <c r="I250" s="275"/>
      <c r="J250" s="272"/>
      <c r="K250" s="272"/>
      <c r="L250" s="276"/>
      <c r="M250" s="277"/>
      <c r="N250" s="278"/>
      <c r="O250" s="278"/>
      <c r="P250" s="278"/>
      <c r="Q250" s="278"/>
      <c r="R250" s="278"/>
      <c r="S250" s="278"/>
      <c r="T250" s="279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80" t="s">
        <v>168</v>
      </c>
      <c r="AU250" s="280" t="s">
        <v>81</v>
      </c>
      <c r="AV250" s="14" t="s">
        <v>77</v>
      </c>
      <c r="AW250" s="14" t="s">
        <v>30</v>
      </c>
      <c r="AX250" s="14" t="s">
        <v>73</v>
      </c>
      <c r="AY250" s="280" t="s">
        <v>160</v>
      </c>
    </row>
    <row r="251" s="13" customFormat="1">
      <c r="A251" s="13"/>
      <c r="B251" s="259"/>
      <c r="C251" s="260"/>
      <c r="D251" s="261" t="s">
        <v>168</v>
      </c>
      <c r="E251" s="262" t="s">
        <v>1</v>
      </c>
      <c r="F251" s="263" t="s">
        <v>332</v>
      </c>
      <c r="G251" s="260"/>
      <c r="H251" s="264">
        <v>52.799999999999997</v>
      </c>
      <c r="I251" s="265"/>
      <c r="J251" s="260"/>
      <c r="K251" s="260"/>
      <c r="L251" s="266"/>
      <c r="M251" s="267"/>
      <c r="N251" s="268"/>
      <c r="O251" s="268"/>
      <c r="P251" s="268"/>
      <c r="Q251" s="268"/>
      <c r="R251" s="268"/>
      <c r="S251" s="268"/>
      <c r="T251" s="269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70" t="s">
        <v>168</v>
      </c>
      <c r="AU251" s="270" t="s">
        <v>81</v>
      </c>
      <c r="AV251" s="13" t="s">
        <v>81</v>
      </c>
      <c r="AW251" s="13" t="s">
        <v>30</v>
      </c>
      <c r="AX251" s="13" t="s">
        <v>73</v>
      </c>
      <c r="AY251" s="270" t="s">
        <v>160</v>
      </c>
    </row>
    <row r="252" s="14" customFormat="1">
      <c r="A252" s="14"/>
      <c r="B252" s="271"/>
      <c r="C252" s="272"/>
      <c r="D252" s="261" t="s">
        <v>168</v>
      </c>
      <c r="E252" s="273" t="s">
        <v>1</v>
      </c>
      <c r="F252" s="274" t="s">
        <v>333</v>
      </c>
      <c r="G252" s="272"/>
      <c r="H252" s="273" t="s">
        <v>1</v>
      </c>
      <c r="I252" s="275"/>
      <c r="J252" s="272"/>
      <c r="K252" s="272"/>
      <c r="L252" s="276"/>
      <c r="M252" s="277"/>
      <c r="N252" s="278"/>
      <c r="O252" s="278"/>
      <c r="P252" s="278"/>
      <c r="Q252" s="278"/>
      <c r="R252" s="278"/>
      <c r="S252" s="278"/>
      <c r="T252" s="279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80" t="s">
        <v>168</v>
      </c>
      <c r="AU252" s="280" t="s">
        <v>81</v>
      </c>
      <c r="AV252" s="14" t="s">
        <v>77</v>
      </c>
      <c r="AW252" s="14" t="s">
        <v>30</v>
      </c>
      <c r="AX252" s="14" t="s">
        <v>73</v>
      </c>
      <c r="AY252" s="280" t="s">
        <v>160</v>
      </c>
    </row>
    <row r="253" s="15" customFormat="1">
      <c r="A253" s="15"/>
      <c r="B253" s="281"/>
      <c r="C253" s="282"/>
      <c r="D253" s="261" t="s">
        <v>168</v>
      </c>
      <c r="E253" s="283" t="s">
        <v>1</v>
      </c>
      <c r="F253" s="284" t="s">
        <v>171</v>
      </c>
      <c r="G253" s="282"/>
      <c r="H253" s="285">
        <v>437.21000000000004</v>
      </c>
      <c r="I253" s="286"/>
      <c r="J253" s="282"/>
      <c r="K253" s="282"/>
      <c r="L253" s="287"/>
      <c r="M253" s="288"/>
      <c r="N253" s="289"/>
      <c r="O253" s="289"/>
      <c r="P253" s="289"/>
      <c r="Q253" s="289"/>
      <c r="R253" s="289"/>
      <c r="S253" s="289"/>
      <c r="T253" s="290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91" t="s">
        <v>168</v>
      </c>
      <c r="AU253" s="291" t="s">
        <v>81</v>
      </c>
      <c r="AV253" s="15" t="s">
        <v>166</v>
      </c>
      <c r="AW253" s="15" t="s">
        <v>30</v>
      </c>
      <c r="AX253" s="15" t="s">
        <v>77</v>
      </c>
      <c r="AY253" s="291" t="s">
        <v>160</v>
      </c>
    </row>
    <row r="254" s="2" customFormat="1" ht="16.5" customHeight="1">
      <c r="A254" s="39"/>
      <c r="B254" s="40"/>
      <c r="C254" s="292" t="s">
        <v>334</v>
      </c>
      <c r="D254" s="292" t="s">
        <v>230</v>
      </c>
      <c r="E254" s="293" t="s">
        <v>335</v>
      </c>
      <c r="F254" s="294" t="s">
        <v>336</v>
      </c>
      <c r="G254" s="295" t="s">
        <v>165</v>
      </c>
      <c r="H254" s="296">
        <v>463.44299999999998</v>
      </c>
      <c r="I254" s="297"/>
      <c r="J254" s="298">
        <f>ROUND(I254*H254,2)</f>
        <v>0</v>
      </c>
      <c r="K254" s="299"/>
      <c r="L254" s="300"/>
      <c r="M254" s="301" t="s">
        <v>1</v>
      </c>
      <c r="N254" s="302" t="s">
        <v>38</v>
      </c>
      <c r="O254" s="92"/>
      <c r="P254" s="255">
        <f>O254*H254</f>
        <v>0</v>
      </c>
      <c r="Q254" s="255">
        <v>0</v>
      </c>
      <c r="R254" s="255">
        <f>Q254*H254</f>
        <v>0</v>
      </c>
      <c r="S254" s="255">
        <v>0</v>
      </c>
      <c r="T254" s="256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57" t="s">
        <v>214</v>
      </c>
      <c r="AT254" s="257" t="s">
        <v>230</v>
      </c>
      <c r="AU254" s="257" t="s">
        <v>81</v>
      </c>
      <c r="AY254" s="18" t="s">
        <v>160</v>
      </c>
      <c r="BE254" s="258">
        <f>IF(N254="základní",J254,0)</f>
        <v>0</v>
      </c>
      <c r="BF254" s="258">
        <f>IF(N254="snížená",J254,0)</f>
        <v>0</v>
      </c>
      <c r="BG254" s="258">
        <f>IF(N254="zákl. přenesená",J254,0)</f>
        <v>0</v>
      </c>
      <c r="BH254" s="258">
        <f>IF(N254="sníž. přenesená",J254,0)</f>
        <v>0</v>
      </c>
      <c r="BI254" s="258">
        <f>IF(N254="nulová",J254,0)</f>
        <v>0</v>
      </c>
      <c r="BJ254" s="18" t="s">
        <v>77</v>
      </c>
      <c r="BK254" s="258">
        <f>ROUND(I254*H254,2)</f>
        <v>0</v>
      </c>
      <c r="BL254" s="18" t="s">
        <v>166</v>
      </c>
      <c r="BM254" s="257" t="s">
        <v>337</v>
      </c>
    </row>
    <row r="255" s="13" customFormat="1">
      <c r="A255" s="13"/>
      <c r="B255" s="259"/>
      <c r="C255" s="260"/>
      <c r="D255" s="261" t="s">
        <v>168</v>
      </c>
      <c r="E255" s="262" t="s">
        <v>1</v>
      </c>
      <c r="F255" s="263" t="s">
        <v>338</v>
      </c>
      <c r="G255" s="260"/>
      <c r="H255" s="264">
        <v>463.44299999999998</v>
      </c>
      <c r="I255" s="265"/>
      <c r="J255" s="260"/>
      <c r="K255" s="260"/>
      <c r="L255" s="266"/>
      <c r="M255" s="267"/>
      <c r="N255" s="268"/>
      <c r="O255" s="268"/>
      <c r="P255" s="268"/>
      <c r="Q255" s="268"/>
      <c r="R255" s="268"/>
      <c r="S255" s="268"/>
      <c r="T255" s="26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70" t="s">
        <v>168</v>
      </c>
      <c r="AU255" s="270" t="s">
        <v>81</v>
      </c>
      <c r="AV255" s="13" t="s">
        <v>81</v>
      </c>
      <c r="AW255" s="13" t="s">
        <v>30</v>
      </c>
      <c r="AX255" s="13" t="s">
        <v>73</v>
      </c>
      <c r="AY255" s="270" t="s">
        <v>160</v>
      </c>
    </row>
    <row r="256" s="15" customFormat="1">
      <c r="A256" s="15"/>
      <c r="B256" s="281"/>
      <c r="C256" s="282"/>
      <c r="D256" s="261" t="s">
        <v>168</v>
      </c>
      <c r="E256" s="283" t="s">
        <v>1</v>
      </c>
      <c r="F256" s="284" t="s">
        <v>171</v>
      </c>
      <c r="G256" s="282"/>
      <c r="H256" s="285">
        <v>463.44299999999998</v>
      </c>
      <c r="I256" s="286"/>
      <c r="J256" s="282"/>
      <c r="K256" s="282"/>
      <c r="L256" s="287"/>
      <c r="M256" s="288"/>
      <c r="N256" s="289"/>
      <c r="O256" s="289"/>
      <c r="P256" s="289"/>
      <c r="Q256" s="289"/>
      <c r="R256" s="289"/>
      <c r="S256" s="289"/>
      <c r="T256" s="290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91" t="s">
        <v>168</v>
      </c>
      <c r="AU256" s="291" t="s">
        <v>81</v>
      </c>
      <c r="AV256" s="15" t="s">
        <v>166</v>
      </c>
      <c r="AW256" s="15" t="s">
        <v>30</v>
      </c>
      <c r="AX256" s="15" t="s">
        <v>77</v>
      </c>
      <c r="AY256" s="291" t="s">
        <v>160</v>
      </c>
    </row>
    <row r="257" s="2" customFormat="1" ht="33" customHeight="1">
      <c r="A257" s="39"/>
      <c r="B257" s="40"/>
      <c r="C257" s="245" t="s">
        <v>339</v>
      </c>
      <c r="D257" s="245" t="s">
        <v>162</v>
      </c>
      <c r="E257" s="246" t="s">
        <v>340</v>
      </c>
      <c r="F257" s="247" t="s">
        <v>341</v>
      </c>
      <c r="G257" s="248" t="s">
        <v>227</v>
      </c>
      <c r="H257" s="249">
        <v>244.94999999999999</v>
      </c>
      <c r="I257" s="250"/>
      <c r="J257" s="251">
        <f>ROUND(I257*H257,2)</f>
        <v>0</v>
      </c>
      <c r="K257" s="252"/>
      <c r="L257" s="45"/>
      <c r="M257" s="253" t="s">
        <v>1</v>
      </c>
      <c r="N257" s="254" t="s">
        <v>38</v>
      </c>
      <c r="O257" s="92"/>
      <c r="P257" s="255">
        <f>O257*H257</f>
        <v>0</v>
      </c>
      <c r="Q257" s="255">
        <v>0</v>
      </c>
      <c r="R257" s="255">
        <f>Q257*H257</f>
        <v>0</v>
      </c>
      <c r="S257" s="255">
        <v>0</v>
      </c>
      <c r="T257" s="256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57" t="s">
        <v>166</v>
      </c>
      <c r="AT257" s="257" t="s">
        <v>162</v>
      </c>
      <c r="AU257" s="257" t="s">
        <v>81</v>
      </c>
      <c r="AY257" s="18" t="s">
        <v>160</v>
      </c>
      <c r="BE257" s="258">
        <f>IF(N257="základní",J257,0)</f>
        <v>0</v>
      </c>
      <c r="BF257" s="258">
        <f>IF(N257="snížená",J257,0)</f>
        <v>0</v>
      </c>
      <c r="BG257" s="258">
        <f>IF(N257="zákl. přenesená",J257,0)</f>
        <v>0</v>
      </c>
      <c r="BH257" s="258">
        <f>IF(N257="sníž. přenesená",J257,0)</f>
        <v>0</v>
      </c>
      <c r="BI257" s="258">
        <f>IF(N257="nulová",J257,0)</f>
        <v>0</v>
      </c>
      <c r="BJ257" s="18" t="s">
        <v>77</v>
      </c>
      <c r="BK257" s="258">
        <f>ROUND(I257*H257,2)</f>
        <v>0</v>
      </c>
      <c r="BL257" s="18" t="s">
        <v>166</v>
      </c>
      <c r="BM257" s="257" t="s">
        <v>342</v>
      </c>
    </row>
    <row r="258" s="2" customFormat="1" ht="16.5" customHeight="1">
      <c r="A258" s="39"/>
      <c r="B258" s="40"/>
      <c r="C258" s="292" t="s">
        <v>343</v>
      </c>
      <c r="D258" s="292" t="s">
        <v>230</v>
      </c>
      <c r="E258" s="293" t="s">
        <v>344</v>
      </c>
      <c r="F258" s="294" t="s">
        <v>345</v>
      </c>
      <c r="G258" s="295" t="s">
        <v>165</v>
      </c>
      <c r="H258" s="296">
        <v>61.238</v>
      </c>
      <c r="I258" s="297"/>
      <c r="J258" s="298">
        <f>ROUND(I258*H258,2)</f>
        <v>0</v>
      </c>
      <c r="K258" s="299"/>
      <c r="L258" s="300"/>
      <c r="M258" s="301" t="s">
        <v>1</v>
      </c>
      <c r="N258" s="302" t="s">
        <v>38</v>
      </c>
      <c r="O258" s="92"/>
      <c r="P258" s="255">
        <f>O258*H258</f>
        <v>0</v>
      </c>
      <c r="Q258" s="255">
        <v>0</v>
      </c>
      <c r="R258" s="255">
        <f>Q258*H258</f>
        <v>0</v>
      </c>
      <c r="S258" s="255">
        <v>0</v>
      </c>
      <c r="T258" s="256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57" t="s">
        <v>214</v>
      </c>
      <c r="AT258" s="257" t="s">
        <v>230</v>
      </c>
      <c r="AU258" s="257" t="s">
        <v>81</v>
      </c>
      <c r="AY258" s="18" t="s">
        <v>160</v>
      </c>
      <c r="BE258" s="258">
        <f>IF(N258="základní",J258,0)</f>
        <v>0</v>
      </c>
      <c r="BF258" s="258">
        <f>IF(N258="snížená",J258,0)</f>
        <v>0</v>
      </c>
      <c r="BG258" s="258">
        <f>IF(N258="zákl. přenesená",J258,0)</f>
        <v>0</v>
      </c>
      <c r="BH258" s="258">
        <f>IF(N258="sníž. přenesená",J258,0)</f>
        <v>0</v>
      </c>
      <c r="BI258" s="258">
        <f>IF(N258="nulová",J258,0)</f>
        <v>0</v>
      </c>
      <c r="BJ258" s="18" t="s">
        <v>77</v>
      </c>
      <c r="BK258" s="258">
        <f>ROUND(I258*H258,2)</f>
        <v>0</v>
      </c>
      <c r="BL258" s="18" t="s">
        <v>166</v>
      </c>
      <c r="BM258" s="257" t="s">
        <v>346</v>
      </c>
    </row>
    <row r="259" s="13" customFormat="1">
      <c r="A259" s="13"/>
      <c r="B259" s="259"/>
      <c r="C259" s="260"/>
      <c r="D259" s="261" t="s">
        <v>168</v>
      </c>
      <c r="E259" s="262" t="s">
        <v>1</v>
      </c>
      <c r="F259" s="263" t="s">
        <v>347</v>
      </c>
      <c r="G259" s="260"/>
      <c r="H259" s="264">
        <v>61.238</v>
      </c>
      <c r="I259" s="265"/>
      <c r="J259" s="260"/>
      <c r="K259" s="260"/>
      <c r="L259" s="266"/>
      <c r="M259" s="267"/>
      <c r="N259" s="268"/>
      <c r="O259" s="268"/>
      <c r="P259" s="268"/>
      <c r="Q259" s="268"/>
      <c r="R259" s="268"/>
      <c r="S259" s="268"/>
      <c r="T259" s="26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70" t="s">
        <v>168</v>
      </c>
      <c r="AU259" s="270" t="s">
        <v>81</v>
      </c>
      <c r="AV259" s="13" t="s">
        <v>81</v>
      </c>
      <c r="AW259" s="13" t="s">
        <v>30</v>
      </c>
      <c r="AX259" s="13" t="s">
        <v>73</v>
      </c>
      <c r="AY259" s="270" t="s">
        <v>160</v>
      </c>
    </row>
    <row r="260" s="15" customFormat="1">
      <c r="A260" s="15"/>
      <c r="B260" s="281"/>
      <c r="C260" s="282"/>
      <c r="D260" s="261" t="s">
        <v>168</v>
      </c>
      <c r="E260" s="283" t="s">
        <v>1</v>
      </c>
      <c r="F260" s="284" t="s">
        <v>171</v>
      </c>
      <c r="G260" s="282"/>
      <c r="H260" s="285">
        <v>61.238</v>
      </c>
      <c r="I260" s="286"/>
      <c r="J260" s="282"/>
      <c r="K260" s="282"/>
      <c r="L260" s="287"/>
      <c r="M260" s="288"/>
      <c r="N260" s="289"/>
      <c r="O260" s="289"/>
      <c r="P260" s="289"/>
      <c r="Q260" s="289"/>
      <c r="R260" s="289"/>
      <c r="S260" s="289"/>
      <c r="T260" s="290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91" t="s">
        <v>168</v>
      </c>
      <c r="AU260" s="291" t="s">
        <v>81</v>
      </c>
      <c r="AV260" s="15" t="s">
        <v>166</v>
      </c>
      <c r="AW260" s="15" t="s">
        <v>30</v>
      </c>
      <c r="AX260" s="15" t="s">
        <v>77</v>
      </c>
      <c r="AY260" s="291" t="s">
        <v>160</v>
      </c>
    </row>
    <row r="261" s="2" customFormat="1" ht="21.75" customHeight="1">
      <c r="A261" s="39"/>
      <c r="B261" s="40"/>
      <c r="C261" s="245" t="s">
        <v>348</v>
      </c>
      <c r="D261" s="245" t="s">
        <v>162</v>
      </c>
      <c r="E261" s="246" t="s">
        <v>349</v>
      </c>
      <c r="F261" s="247" t="s">
        <v>350</v>
      </c>
      <c r="G261" s="248" t="s">
        <v>227</v>
      </c>
      <c r="H261" s="249">
        <v>87.400000000000006</v>
      </c>
      <c r="I261" s="250"/>
      <c r="J261" s="251">
        <f>ROUND(I261*H261,2)</f>
        <v>0</v>
      </c>
      <c r="K261" s="252"/>
      <c r="L261" s="45"/>
      <c r="M261" s="253" t="s">
        <v>1</v>
      </c>
      <c r="N261" s="254" t="s">
        <v>38</v>
      </c>
      <c r="O261" s="92"/>
      <c r="P261" s="255">
        <f>O261*H261</f>
        <v>0</v>
      </c>
      <c r="Q261" s="255">
        <v>0</v>
      </c>
      <c r="R261" s="255">
        <f>Q261*H261</f>
        <v>0</v>
      </c>
      <c r="S261" s="255">
        <v>0</v>
      </c>
      <c r="T261" s="256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57" t="s">
        <v>166</v>
      </c>
      <c r="AT261" s="257" t="s">
        <v>162</v>
      </c>
      <c r="AU261" s="257" t="s">
        <v>81</v>
      </c>
      <c r="AY261" s="18" t="s">
        <v>160</v>
      </c>
      <c r="BE261" s="258">
        <f>IF(N261="základní",J261,0)</f>
        <v>0</v>
      </c>
      <c r="BF261" s="258">
        <f>IF(N261="snížená",J261,0)</f>
        <v>0</v>
      </c>
      <c r="BG261" s="258">
        <f>IF(N261="zákl. přenesená",J261,0)</f>
        <v>0</v>
      </c>
      <c r="BH261" s="258">
        <f>IF(N261="sníž. přenesená",J261,0)</f>
        <v>0</v>
      </c>
      <c r="BI261" s="258">
        <f>IF(N261="nulová",J261,0)</f>
        <v>0</v>
      </c>
      <c r="BJ261" s="18" t="s">
        <v>77</v>
      </c>
      <c r="BK261" s="258">
        <f>ROUND(I261*H261,2)</f>
        <v>0</v>
      </c>
      <c r="BL261" s="18" t="s">
        <v>166</v>
      </c>
      <c r="BM261" s="257" t="s">
        <v>351</v>
      </c>
    </row>
    <row r="262" s="13" customFormat="1">
      <c r="A262" s="13"/>
      <c r="B262" s="259"/>
      <c r="C262" s="260"/>
      <c r="D262" s="261" t="s">
        <v>168</v>
      </c>
      <c r="E262" s="262" t="s">
        <v>1</v>
      </c>
      <c r="F262" s="263" t="s">
        <v>352</v>
      </c>
      <c r="G262" s="260"/>
      <c r="H262" s="264">
        <v>87.400000000000006</v>
      </c>
      <c r="I262" s="265"/>
      <c r="J262" s="260"/>
      <c r="K262" s="260"/>
      <c r="L262" s="266"/>
      <c r="M262" s="267"/>
      <c r="N262" s="268"/>
      <c r="O262" s="268"/>
      <c r="P262" s="268"/>
      <c r="Q262" s="268"/>
      <c r="R262" s="268"/>
      <c r="S262" s="268"/>
      <c r="T262" s="26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70" t="s">
        <v>168</v>
      </c>
      <c r="AU262" s="270" t="s">
        <v>81</v>
      </c>
      <c r="AV262" s="13" t="s">
        <v>81</v>
      </c>
      <c r="AW262" s="13" t="s">
        <v>30</v>
      </c>
      <c r="AX262" s="13" t="s">
        <v>73</v>
      </c>
      <c r="AY262" s="270" t="s">
        <v>160</v>
      </c>
    </row>
    <row r="263" s="15" customFormat="1">
      <c r="A263" s="15"/>
      <c r="B263" s="281"/>
      <c r="C263" s="282"/>
      <c r="D263" s="261" t="s">
        <v>168</v>
      </c>
      <c r="E263" s="283" t="s">
        <v>1</v>
      </c>
      <c r="F263" s="284" t="s">
        <v>171</v>
      </c>
      <c r="G263" s="282"/>
      <c r="H263" s="285">
        <v>87.400000000000006</v>
      </c>
      <c r="I263" s="286"/>
      <c r="J263" s="282"/>
      <c r="K263" s="282"/>
      <c r="L263" s="287"/>
      <c r="M263" s="288"/>
      <c r="N263" s="289"/>
      <c r="O263" s="289"/>
      <c r="P263" s="289"/>
      <c r="Q263" s="289"/>
      <c r="R263" s="289"/>
      <c r="S263" s="289"/>
      <c r="T263" s="290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91" t="s">
        <v>168</v>
      </c>
      <c r="AU263" s="291" t="s">
        <v>81</v>
      </c>
      <c r="AV263" s="15" t="s">
        <v>166</v>
      </c>
      <c r="AW263" s="15" t="s">
        <v>30</v>
      </c>
      <c r="AX263" s="15" t="s">
        <v>77</v>
      </c>
      <c r="AY263" s="291" t="s">
        <v>160</v>
      </c>
    </row>
    <row r="264" s="2" customFormat="1" ht="21.75" customHeight="1">
      <c r="A264" s="39"/>
      <c r="B264" s="40"/>
      <c r="C264" s="292" t="s">
        <v>353</v>
      </c>
      <c r="D264" s="292" t="s">
        <v>230</v>
      </c>
      <c r="E264" s="293" t="s">
        <v>354</v>
      </c>
      <c r="F264" s="294" t="s">
        <v>355</v>
      </c>
      <c r="G264" s="295" t="s">
        <v>227</v>
      </c>
      <c r="H264" s="296">
        <v>91.769999999999996</v>
      </c>
      <c r="I264" s="297"/>
      <c r="J264" s="298">
        <f>ROUND(I264*H264,2)</f>
        <v>0</v>
      </c>
      <c r="K264" s="299"/>
      <c r="L264" s="300"/>
      <c r="M264" s="301" t="s">
        <v>1</v>
      </c>
      <c r="N264" s="302" t="s">
        <v>38</v>
      </c>
      <c r="O264" s="92"/>
      <c r="P264" s="255">
        <f>O264*H264</f>
        <v>0</v>
      </c>
      <c r="Q264" s="255">
        <v>0</v>
      </c>
      <c r="R264" s="255">
        <f>Q264*H264</f>
        <v>0</v>
      </c>
      <c r="S264" s="255">
        <v>0</v>
      </c>
      <c r="T264" s="256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57" t="s">
        <v>214</v>
      </c>
      <c r="AT264" s="257" t="s">
        <v>230</v>
      </c>
      <c r="AU264" s="257" t="s">
        <v>81</v>
      </c>
      <c r="AY264" s="18" t="s">
        <v>160</v>
      </c>
      <c r="BE264" s="258">
        <f>IF(N264="základní",J264,0)</f>
        <v>0</v>
      </c>
      <c r="BF264" s="258">
        <f>IF(N264="snížená",J264,0)</f>
        <v>0</v>
      </c>
      <c r="BG264" s="258">
        <f>IF(N264="zákl. přenesená",J264,0)</f>
        <v>0</v>
      </c>
      <c r="BH264" s="258">
        <f>IF(N264="sníž. přenesená",J264,0)</f>
        <v>0</v>
      </c>
      <c r="BI264" s="258">
        <f>IF(N264="nulová",J264,0)</f>
        <v>0</v>
      </c>
      <c r="BJ264" s="18" t="s">
        <v>77</v>
      </c>
      <c r="BK264" s="258">
        <f>ROUND(I264*H264,2)</f>
        <v>0</v>
      </c>
      <c r="BL264" s="18" t="s">
        <v>166</v>
      </c>
      <c r="BM264" s="257" t="s">
        <v>356</v>
      </c>
    </row>
    <row r="265" s="13" customFormat="1">
      <c r="A265" s="13"/>
      <c r="B265" s="259"/>
      <c r="C265" s="260"/>
      <c r="D265" s="261" t="s">
        <v>168</v>
      </c>
      <c r="E265" s="262" t="s">
        <v>1</v>
      </c>
      <c r="F265" s="263" t="s">
        <v>357</v>
      </c>
      <c r="G265" s="260"/>
      <c r="H265" s="264">
        <v>91.769999999999996</v>
      </c>
      <c r="I265" s="265"/>
      <c r="J265" s="260"/>
      <c r="K265" s="260"/>
      <c r="L265" s="266"/>
      <c r="M265" s="267"/>
      <c r="N265" s="268"/>
      <c r="O265" s="268"/>
      <c r="P265" s="268"/>
      <c r="Q265" s="268"/>
      <c r="R265" s="268"/>
      <c r="S265" s="268"/>
      <c r="T265" s="269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70" t="s">
        <v>168</v>
      </c>
      <c r="AU265" s="270" t="s">
        <v>81</v>
      </c>
      <c r="AV265" s="13" t="s">
        <v>81</v>
      </c>
      <c r="AW265" s="13" t="s">
        <v>30</v>
      </c>
      <c r="AX265" s="13" t="s">
        <v>73</v>
      </c>
      <c r="AY265" s="270" t="s">
        <v>160</v>
      </c>
    </row>
    <row r="266" s="15" customFormat="1">
      <c r="A266" s="15"/>
      <c r="B266" s="281"/>
      <c r="C266" s="282"/>
      <c r="D266" s="261" t="s">
        <v>168</v>
      </c>
      <c r="E266" s="283" t="s">
        <v>1</v>
      </c>
      <c r="F266" s="284" t="s">
        <v>171</v>
      </c>
      <c r="G266" s="282"/>
      <c r="H266" s="285">
        <v>91.769999999999996</v>
      </c>
      <c r="I266" s="286"/>
      <c r="J266" s="282"/>
      <c r="K266" s="282"/>
      <c r="L266" s="287"/>
      <c r="M266" s="288"/>
      <c r="N266" s="289"/>
      <c r="O266" s="289"/>
      <c r="P266" s="289"/>
      <c r="Q266" s="289"/>
      <c r="R266" s="289"/>
      <c r="S266" s="289"/>
      <c r="T266" s="290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91" t="s">
        <v>168</v>
      </c>
      <c r="AU266" s="291" t="s">
        <v>81</v>
      </c>
      <c r="AV266" s="15" t="s">
        <v>166</v>
      </c>
      <c r="AW266" s="15" t="s">
        <v>30</v>
      </c>
      <c r="AX266" s="15" t="s">
        <v>77</v>
      </c>
      <c r="AY266" s="291" t="s">
        <v>160</v>
      </c>
    </row>
    <row r="267" s="2" customFormat="1" ht="16.5" customHeight="1">
      <c r="A267" s="39"/>
      <c r="B267" s="40"/>
      <c r="C267" s="245" t="s">
        <v>358</v>
      </c>
      <c r="D267" s="245" t="s">
        <v>162</v>
      </c>
      <c r="E267" s="246" t="s">
        <v>359</v>
      </c>
      <c r="F267" s="247" t="s">
        <v>360</v>
      </c>
      <c r="G267" s="248" t="s">
        <v>227</v>
      </c>
      <c r="H267" s="249">
        <v>304.94999999999999</v>
      </c>
      <c r="I267" s="250"/>
      <c r="J267" s="251">
        <f>ROUND(I267*H267,2)</f>
        <v>0</v>
      </c>
      <c r="K267" s="252"/>
      <c r="L267" s="45"/>
      <c r="M267" s="253" t="s">
        <v>1</v>
      </c>
      <c r="N267" s="254" t="s">
        <v>38</v>
      </c>
      <c r="O267" s="92"/>
      <c r="P267" s="255">
        <f>O267*H267</f>
        <v>0</v>
      </c>
      <c r="Q267" s="255">
        <v>0</v>
      </c>
      <c r="R267" s="255">
        <f>Q267*H267</f>
        <v>0</v>
      </c>
      <c r="S267" s="255">
        <v>0</v>
      </c>
      <c r="T267" s="256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57" t="s">
        <v>166</v>
      </c>
      <c r="AT267" s="257" t="s">
        <v>162</v>
      </c>
      <c r="AU267" s="257" t="s">
        <v>81</v>
      </c>
      <c r="AY267" s="18" t="s">
        <v>160</v>
      </c>
      <c r="BE267" s="258">
        <f>IF(N267="základní",J267,0)</f>
        <v>0</v>
      </c>
      <c r="BF267" s="258">
        <f>IF(N267="snížená",J267,0)</f>
        <v>0</v>
      </c>
      <c r="BG267" s="258">
        <f>IF(N267="zákl. přenesená",J267,0)</f>
        <v>0</v>
      </c>
      <c r="BH267" s="258">
        <f>IF(N267="sníž. přenesená",J267,0)</f>
        <v>0</v>
      </c>
      <c r="BI267" s="258">
        <f>IF(N267="nulová",J267,0)</f>
        <v>0</v>
      </c>
      <c r="BJ267" s="18" t="s">
        <v>77</v>
      </c>
      <c r="BK267" s="258">
        <f>ROUND(I267*H267,2)</f>
        <v>0</v>
      </c>
      <c r="BL267" s="18" t="s">
        <v>166</v>
      </c>
      <c r="BM267" s="257" t="s">
        <v>361</v>
      </c>
    </row>
    <row r="268" s="13" customFormat="1">
      <c r="A268" s="13"/>
      <c r="B268" s="259"/>
      <c r="C268" s="260"/>
      <c r="D268" s="261" t="s">
        <v>168</v>
      </c>
      <c r="E268" s="262" t="s">
        <v>1</v>
      </c>
      <c r="F268" s="263" t="s">
        <v>362</v>
      </c>
      <c r="G268" s="260"/>
      <c r="H268" s="264">
        <v>304.94999999999999</v>
      </c>
      <c r="I268" s="265"/>
      <c r="J268" s="260"/>
      <c r="K268" s="260"/>
      <c r="L268" s="266"/>
      <c r="M268" s="267"/>
      <c r="N268" s="268"/>
      <c r="O268" s="268"/>
      <c r="P268" s="268"/>
      <c r="Q268" s="268"/>
      <c r="R268" s="268"/>
      <c r="S268" s="268"/>
      <c r="T268" s="269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70" t="s">
        <v>168</v>
      </c>
      <c r="AU268" s="270" t="s">
        <v>81</v>
      </c>
      <c r="AV268" s="13" t="s">
        <v>81</v>
      </c>
      <c r="AW268" s="13" t="s">
        <v>30</v>
      </c>
      <c r="AX268" s="13" t="s">
        <v>73</v>
      </c>
      <c r="AY268" s="270" t="s">
        <v>160</v>
      </c>
    </row>
    <row r="269" s="15" customFormat="1">
      <c r="A269" s="15"/>
      <c r="B269" s="281"/>
      <c r="C269" s="282"/>
      <c r="D269" s="261" t="s">
        <v>168</v>
      </c>
      <c r="E269" s="283" t="s">
        <v>1</v>
      </c>
      <c r="F269" s="284" t="s">
        <v>171</v>
      </c>
      <c r="G269" s="282"/>
      <c r="H269" s="285">
        <v>304.94999999999999</v>
      </c>
      <c r="I269" s="286"/>
      <c r="J269" s="282"/>
      <c r="K269" s="282"/>
      <c r="L269" s="287"/>
      <c r="M269" s="288"/>
      <c r="N269" s="289"/>
      <c r="O269" s="289"/>
      <c r="P269" s="289"/>
      <c r="Q269" s="289"/>
      <c r="R269" s="289"/>
      <c r="S269" s="289"/>
      <c r="T269" s="290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91" t="s">
        <v>168</v>
      </c>
      <c r="AU269" s="291" t="s">
        <v>81</v>
      </c>
      <c r="AV269" s="15" t="s">
        <v>166</v>
      </c>
      <c r="AW269" s="15" t="s">
        <v>30</v>
      </c>
      <c r="AX269" s="15" t="s">
        <v>77</v>
      </c>
      <c r="AY269" s="291" t="s">
        <v>160</v>
      </c>
    </row>
    <row r="270" s="2" customFormat="1" ht="21.75" customHeight="1">
      <c r="A270" s="39"/>
      <c r="B270" s="40"/>
      <c r="C270" s="292" t="s">
        <v>363</v>
      </c>
      <c r="D270" s="292" t="s">
        <v>230</v>
      </c>
      <c r="E270" s="293" t="s">
        <v>364</v>
      </c>
      <c r="F270" s="294" t="s">
        <v>365</v>
      </c>
      <c r="G270" s="295" t="s">
        <v>227</v>
      </c>
      <c r="H270" s="296">
        <v>320.19799999999998</v>
      </c>
      <c r="I270" s="297"/>
      <c r="J270" s="298">
        <f>ROUND(I270*H270,2)</f>
        <v>0</v>
      </c>
      <c r="K270" s="299"/>
      <c r="L270" s="300"/>
      <c r="M270" s="301" t="s">
        <v>1</v>
      </c>
      <c r="N270" s="302" t="s">
        <v>38</v>
      </c>
      <c r="O270" s="92"/>
      <c r="P270" s="255">
        <f>O270*H270</f>
        <v>0</v>
      </c>
      <c r="Q270" s="255">
        <v>0</v>
      </c>
      <c r="R270" s="255">
        <f>Q270*H270</f>
        <v>0</v>
      </c>
      <c r="S270" s="255">
        <v>0</v>
      </c>
      <c r="T270" s="256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57" t="s">
        <v>214</v>
      </c>
      <c r="AT270" s="257" t="s">
        <v>230</v>
      </c>
      <c r="AU270" s="257" t="s">
        <v>81</v>
      </c>
      <c r="AY270" s="18" t="s">
        <v>160</v>
      </c>
      <c r="BE270" s="258">
        <f>IF(N270="základní",J270,0)</f>
        <v>0</v>
      </c>
      <c r="BF270" s="258">
        <f>IF(N270="snížená",J270,0)</f>
        <v>0</v>
      </c>
      <c r="BG270" s="258">
        <f>IF(N270="zákl. přenesená",J270,0)</f>
        <v>0</v>
      </c>
      <c r="BH270" s="258">
        <f>IF(N270="sníž. přenesená",J270,0)</f>
        <v>0</v>
      </c>
      <c r="BI270" s="258">
        <f>IF(N270="nulová",J270,0)</f>
        <v>0</v>
      </c>
      <c r="BJ270" s="18" t="s">
        <v>77</v>
      </c>
      <c r="BK270" s="258">
        <f>ROUND(I270*H270,2)</f>
        <v>0</v>
      </c>
      <c r="BL270" s="18" t="s">
        <v>166</v>
      </c>
      <c r="BM270" s="257" t="s">
        <v>366</v>
      </c>
    </row>
    <row r="271" s="13" customFormat="1">
      <c r="A271" s="13"/>
      <c r="B271" s="259"/>
      <c r="C271" s="260"/>
      <c r="D271" s="261" t="s">
        <v>168</v>
      </c>
      <c r="E271" s="262" t="s">
        <v>1</v>
      </c>
      <c r="F271" s="263" t="s">
        <v>367</v>
      </c>
      <c r="G271" s="260"/>
      <c r="H271" s="264">
        <v>320.19799999999998</v>
      </c>
      <c r="I271" s="265"/>
      <c r="J271" s="260"/>
      <c r="K271" s="260"/>
      <c r="L271" s="266"/>
      <c r="M271" s="267"/>
      <c r="N271" s="268"/>
      <c r="O271" s="268"/>
      <c r="P271" s="268"/>
      <c r="Q271" s="268"/>
      <c r="R271" s="268"/>
      <c r="S271" s="268"/>
      <c r="T271" s="269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70" t="s">
        <v>168</v>
      </c>
      <c r="AU271" s="270" t="s">
        <v>81</v>
      </c>
      <c r="AV271" s="13" t="s">
        <v>81</v>
      </c>
      <c r="AW271" s="13" t="s">
        <v>30</v>
      </c>
      <c r="AX271" s="13" t="s">
        <v>73</v>
      </c>
      <c r="AY271" s="270" t="s">
        <v>160</v>
      </c>
    </row>
    <row r="272" s="15" customFormat="1">
      <c r="A272" s="15"/>
      <c r="B272" s="281"/>
      <c r="C272" s="282"/>
      <c r="D272" s="261" t="s">
        <v>168</v>
      </c>
      <c r="E272" s="283" t="s">
        <v>1</v>
      </c>
      <c r="F272" s="284" t="s">
        <v>171</v>
      </c>
      <c r="G272" s="282"/>
      <c r="H272" s="285">
        <v>320.19799999999998</v>
      </c>
      <c r="I272" s="286"/>
      <c r="J272" s="282"/>
      <c r="K272" s="282"/>
      <c r="L272" s="287"/>
      <c r="M272" s="288"/>
      <c r="N272" s="289"/>
      <c r="O272" s="289"/>
      <c r="P272" s="289"/>
      <c r="Q272" s="289"/>
      <c r="R272" s="289"/>
      <c r="S272" s="289"/>
      <c r="T272" s="290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91" t="s">
        <v>168</v>
      </c>
      <c r="AU272" s="291" t="s">
        <v>81</v>
      </c>
      <c r="AV272" s="15" t="s">
        <v>166</v>
      </c>
      <c r="AW272" s="15" t="s">
        <v>30</v>
      </c>
      <c r="AX272" s="15" t="s">
        <v>77</v>
      </c>
      <c r="AY272" s="291" t="s">
        <v>160</v>
      </c>
    </row>
    <row r="273" s="2" customFormat="1" ht="21.75" customHeight="1">
      <c r="A273" s="39"/>
      <c r="B273" s="40"/>
      <c r="C273" s="245" t="s">
        <v>368</v>
      </c>
      <c r="D273" s="245" t="s">
        <v>162</v>
      </c>
      <c r="E273" s="246" t="s">
        <v>369</v>
      </c>
      <c r="F273" s="247" t="s">
        <v>370</v>
      </c>
      <c r="G273" s="248" t="s">
        <v>165</v>
      </c>
      <c r="H273" s="249">
        <v>184.30000000000001</v>
      </c>
      <c r="I273" s="250"/>
      <c r="J273" s="251">
        <f>ROUND(I273*H273,2)</f>
        <v>0</v>
      </c>
      <c r="K273" s="252"/>
      <c r="L273" s="45"/>
      <c r="M273" s="253" t="s">
        <v>1</v>
      </c>
      <c r="N273" s="254" t="s">
        <v>38</v>
      </c>
      <c r="O273" s="92"/>
      <c r="P273" s="255">
        <f>O273*H273</f>
        <v>0</v>
      </c>
      <c r="Q273" s="255">
        <v>0</v>
      </c>
      <c r="R273" s="255">
        <f>Q273*H273</f>
        <v>0</v>
      </c>
      <c r="S273" s="255">
        <v>0</v>
      </c>
      <c r="T273" s="256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57" t="s">
        <v>166</v>
      </c>
      <c r="AT273" s="257" t="s">
        <v>162</v>
      </c>
      <c r="AU273" s="257" t="s">
        <v>81</v>
      </c>
      <c r="AY273" s="18" t="s">
        <v>160</v>
      </c>
      <c r="BE273" s="258">
        <f>IF(N273="základní",J273,0)</f>
        <v>0</v>
      </c>
      <c r="BF273" s="258">
        <f>IF(N273="snížená",J273,0)</f>
        <v>0</v>
      </c>
      <c r="BG273" s="258">
        <f>IF(N273="zákl. přenesená",J273,0)</f>
        <v>0</v>
      </c>
      <c r="BH273" s="258">
        <f>IF(N273="sníž. přenesená",J273,0)</f>
        <v>0</v>
      </c>
      <c r="BI273" s="258">
        <f>IF(N273="nulová",J273,0)</f>
        <v>0</v>
      </c>
      <c r="BJ273" s="18" t="s">
        <v>77</v>
      </c>
      <c r="BK273" s="258">
        <f>ROUND(I273*H273,2)</f>
        <v>0</v>
      </c>
      <c r="BL273" s="18" t="s">
        <v>166</v>
      </c>
      <c r="BM273" s="257" t="s">
        <v>371</v>
      </c>
    </row>
    <row r="274" s="13" customFormat="1">
      <c r="A274" s="13"/>
      <c r="B274" s="259"/>
      <c r="C274" s="260"/>
      <c r="D274" s="261" t="s">
        <v>168</v>
      </c>
      <c r="E274" s="262" t="s">
        <v>1</v>
      </c>
      <c r="F274" s="263" t="s">
        <v>313</v>
      </c>
      <c r="G274" s="260"/>
      <c r="H274" s="264">
        <v>43.049999999999997</v>
      </c>
      <c r="I274" s="265"/>
      <c r="J274" s="260"/>
      <c r="K274" s="260"/>
      <c r="L274" s="266"/>
      <c r="M274" s="267"/>
      <c r="N274" s="268"/>
      <c r="O274" s="268"/>
      <c r="P274" s="268"/>
      <c r="Q274" s="268"/>
      <c r="R274" s="268"/>
      <c r="S274" s="268"/>
      <c r="T274" s="26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70" t="s">
        <v>168</v>
      </c>
      <c r="AU274" s="270" t="s">
        <v>81</v>
      </c>
      <c r="AV274" s="13" t="s">
        <v>81</v>
      </c>
      <c r="AW274" s="13" t="s">
        <v>30</v>
      </c>
      <c r="AX274" s="13" t="s">
        <v>73</v>
      </c>
      <c r="AY274" s="270" t="s">
        <v>160</v>
      </c>
    </row>
    <row r="275" s="14" customFormat="1">
      <c r="A275" s="14"/>
      <c r="B275" s="271"/>
      <c r="C275" s="272"/>
      <c r="D275" s="261" t="s">
        <v>168</v>
      </c>
      <c r="E275" s="273" t="s">
        <v>1</v>
      </c>
      <c r="F275" s="274" t="s">
        <v>372</v>
      </c>
      <c r="G275" s="272"/>
      <c r="H275" s="273" t="s">
        <v>1</v>
      </c>
      <c r="I275" s="275"/>
      <c r="J275" s="272"/>
      <c r="K275" s="272"/>
      <c r="L275" s="276"/>
      <c r="M275" s="277"/>
      <c r="N275" s="278"/>
      <c r="O275" s="278"/>
      <c r="P275" s="278"/>
      <c r="Q275" s="278"/>
      <c r="R275" s="278"/>
      <c r="S275" s="278"/>
      <c r="T275" s="279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80" t="s">
        <v>168</v>
      </c>
      <c r="AU275" s="280" t="s">
        <v>81</v>
      </c>
      <c r="AV275" s="14" t="s">
        <v>77</v>
      </c>
      <c r="AW275" s="14" t="s">
        <v>30</v>
      </c>
      <c r="AX275" s="14" t="s">
        <v>73</v>
      </c>
      <c r="AY275" s="280" t="s">
        <v>160</v>
      </c>
    </row>
    <row r="276" s="13" customFormat="1">
      <c r="A276" s="13"/>
      <c r="B276" s="259"/>
      <c r="C276" s="260"/>
      <c r="D276" s="261" t="s">
        <v>168</v>
      </c>
      <c r="E276" s="262" t="s">
        <v>1</v>
      </c>
      <c r="F276" s="263" t="s">
        <v>315</v>
      </c>
      <c r="G276" s="260"/>
      <c r="H276" s="264">
        <v>120.25</v>
      </c>
      <c r="I276" s="265"/>
      <c r="J276" s="260"/>
      <c r="K276" s="260"/>
      <c r="L276" s="266"/>
      <c r="M276" s="267"/>
      <c r="N276" s="268"/>
      <c r="O276" s="268"/>
      <c r="P276" s="268"/>
      <c r="Q276" s="268"/>
      <c r="R276" s="268"/>
      <c r="S276" s="268"/>
      <c r="T276" s="269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70" t="s">
        <v>168</v>
      </c>
      <c r="AU276" s="270" t="s">
        <v>81</v>
      </c>
      <c r="AV276" s="13" t="s">
        <v>81</v>
      </c>
      <c r="AW276" s="13" t="s">
        <v>30</v>
      </c>
      <c r="AX276" s="13" t="s">
        <v>73</v>
      </c>
      <c r="AY276" s="270" t="s">
        <v>160</v>
      </c>
    </row>
    <row r="277" s="14" customFormat="1">
      <c r="A277" s="14"/>
      <c r="B277" s="271"/>
      <c r="C277" s="272"/>
      <c r="D277" s="261" t="s">
        <v>168</v>
      </c>
      <c r="E277" s="273" t="s">
        <v>1</v>
      </c>
      <c r="F277" s="274" t="s">
        <v>373</v>
      </c>
      <c r="G277" s="272"/>
      <c r="H277" s="273" t="s">
        <v>1</v>
      </c>
      <c r="I277" s="275"/>
      <c r="J277" s="272"/>
      <c r="K277" s="272"/>
      <c r="L277" s="276"/>
      <c r="M277" s="277"/>
      <c r="N277" s="278"/>
      <c r="O277" s="278"/>
      <c r="P277" s="278"/>
      <c r="Q277" s="278"/>
      <c r="R277" s="278"/>
      <c r="S277" s="278"/>
      <c r="T277" s="279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80" t="s">
        <v>168</v>
      </c>
      <c r="AU277" s="280" t="s">
        <v>81</v>
      </c>
      <c r="AV277" s="14" t="s">
        <v>77</v>
      </c>
      <c r="AW277" s="14" t="s">
        <v>30</v>
      </c>
      <c r="AX277" s="14" t="s">
        <v>73</v>
      </c>
      <c r="AY277" s="280" t="s">
        <v>160</v>
      </c>
    </row>
    <row r="278" s="13" customFormat="1">
      <c r="A278" s="13"/>
      <c r="B278" s="259"/>
      <c r="C278" s="260"/>
      <c r="D278" s="261" t="s">
        <v>168</v>
      </c>
      <c r="E278" s="262" t="s">
        <v>1</v>
      </c>
      <c r="F278" s="263" t="s">
        <v>317</v>
      </c>
      <c r="G278" s="260"/>
      <c r="H278" s="264">
        <v>21</v>
      </c>
      <c r="I278" s="265"/>
      <c r="J278" s="260"/>
      <c r="K278" s="260"/>
      <c r="L278" s="266"/>
      <c r="M278" s="267"/>
      <c r="N278" s="268"/>
      <c r="O278" s="268"/>
      <c r="P278" s="268"/>
      <c r="Q278" s="268"/>
      <c r="R278" s="268"/>
      <c r="S278" s="268"/>
      <c r="T278" s="26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70" t="s">
        <v>168</v>
      </c>
      <c r="AU278" s="270" t="s">
        <v>81</v>
      </c>
      <c r="AV278" s="13" t="s">
        <v>81</v>
      </c>
      <c r="AW278" s="13" t="s">
        <v>30</v>
      </c>
      <c r="AX278" s="13" t="s">
        <v>73</v>
      </c>
      <c r="AY278" s="270" t="s">
        <v>160</v>
      </c>
    </row>
    <row r="279" s="14" customFormat="1">
      <c r="A279" s="14"/>
      <c r="B279" s="271"/>
      <c r="C279" s="272"/>
      <c r="D279" s="261" t="s">
        <v>168</v>
      </c>
      <c r="E279" s="273" t="s">
        <v>1</v>
      </c>
      <c r="F279" s="274" t="s">
        <v>374</v>
      </c>
      <c r="G279" s="272"/>
      <c r="H279" s="273" t="s">
        <v>1</v>
      </c>
      <c r="I279" s="275"/>
      <c r="J279" s="272"/>
      <c r="K279" s="272"/>
      <c r="L279" s="276"/>
      <c r="M279" s="277"/>
      <c r="N279" s="278"/>
      <c r="O279" s="278"/>
      <c r="P279" s="278"/>
      <c r="Q279" s="278"/>
      <c r="R279" s="278"/>
      <c r="S279" s="278"/>
      <c r="T279" s="279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80" t="s">
        <v>168</v>
      </c>
      <c r="AU279" s="280" t="s">
        <v>81</v>
      </c>
      <c r="AV279" s="14" t="s">
        <v>77</v>
      </c>
      <c r="AW279" s="14" t="s">
        <v>30</v>
      </c>
      <c r="AX279" s="14" t="s">
        <v>73</v>
      </c>
      <c r="AY279" s="280" t="s">
        <v>160</v>
      </c>
    </row>
    <row r="280" s="15" customFormat="1">
      <c r="A280" s="15"/>
      <c r="B280" s="281"/>
      <c r="C280" s="282"/>
      <c r="D280" s="261" t="s">
        <v>168</v>
      </c>
      <c r="E280" s="283" t="s">
        <v>1</v>
      </c>
      <c r="F280" s="284" t="s">
        <v>171</v>
      </c>
      <c r="G280" s="282"/>
      <c r="H280" s="285">
        <v>184.30000000000001</v>
      </c>
      <c r="I280" s="286"/>
      <c r="J280" s="282"/>
      <c r="K280" s="282"/>
      <c r="L280" s="287"/>
      <c r="M280" s="288"/>
      <c r="N280" s="289"/>
      <c r="O280" s="289"/>
      <c r="P280" s="289"/>
      <c r="Q280" s="289"/>
      <c r="R280" s="289"/>
      <c r="S280" s="289"/>
      <c r="T280" s="290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91" t="s">
        <v>168</v>
      </c>
      <c r="AU280" s="291" t="s">
        <v>81</v>
      </c>
      <c r="AV280" s="15" t="s">
        <v>166</v>
      </c>
      <c r="AW280" s="15" t="s">
        <v>30</v>
      </c>
      <c r="AX280" s="15" t="s">
        <v>77</v>
      </c>
      <c r="AY280" s="291" t="s">
        <v>160</v>
      </c>
    </row>
    <row r="281" s="2" customFormat="1" ht="21.75" customHeight="1">
      <c r="A281" s="39"/>
      <c r="B281" s="40"/>
      <c r="C281" s="245" t="s">
        <v>375</v>
      </c>
      <c r="D281" s="245" t="s">
        <v>162</v>
      </c>
      <c r="E281" s="246" t="s">
        <v>376</v>
      </c>
      <c r="F281" s="247" t="s">
        <v>377</v>
      </c>
      <c r="G281" s="248" t="s">
        <v>165</v>
      </c>
      <c r="H281" s="249">
        <v>66.25</v>
      </c>
      <c r="I281" s="250"/>
      <c r="J281" s="251">
        <f>ROUND(I281*H281,2)</f>
        <v>0</v>
      </c>
      <c r="K281" s="252"/>
      <c r="L281" s="45"/>
      <c r="M281" s="253" t="s">
        <v>1</v>
      </c>
      <c r="N281" s="254" t="s">
        <v>38</v>
      </c>
      <c r="O281" s="92"/>
      <c r="P281" s="255">
        <f>O281*H281</f>
        <v>0</v>
      </c>
      <c r="Q281" s="255">
        <v>0.0036800000000000001</v>
      </c>
      <c r="R281" s="255">
        <f>Q281*H281</f>
        <v>0.24380000000000002</v>
      </c>
      <c r="S281" s="255">
        <v>0</v>
      </c>
      <c r="T281" s="256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57" t="s">
        <v>166</v>
      </c>
      <c r="AT281" s="257" t="s">
        <v>162</v>
      </c>
      <c r="AU281" s="257" t="s">
        <v>81</v>
      </c>
      <c r="AY281" s="18" t="s">
        <v>160</v>
      </c>
      <c r="BE281" s="258">
        <f>IF(N281="základní",J281,0)</f>
        <v>0</v>
      </c>
      <c r="BF281" s="258">
        <f>IF(N281="snížená",J281,0)</f>
        <v>0</v>
      </c>
      <c r="BG281" s="258">
        <f>IF(N281="zákl. přenesená",J281,0)</f>
        <v>0</v>
      </c>
      <c r="BH281" s="258">
        <f>IF(N281="sníž. přenesená",J281,0)</f>
        <v>0</v>
      </c>
      <c r="BI281" s="258">
        <f>IF(N281="nulová",J281,0)</f>
        <v>0</v>
      </c>
      <c r="BJ281" s="18" t="s">
        <v>77</v>
      </c>
      <c r="BK281" s="258">
        <f>ROUND(I281*H281,2)</f>
        <v>0</v>
      </c>
      <c r="BL281" s="18" t="s">
        <v>166</v>
      </c>
      <c r="BM281" s="257" t="s">
        <v>378</v>
      </c>
    </row>
    <row r="282" s="13" customFormat="1">
      <c r="A282" s="13"/>
      <c r="B282" s="259"/>
      <c r="C282" s="260"/>
      <c r="D282" s="261" t="s">
        <v>168</v>
      </c>
      <c r="E282" s="262" t="s">
        <v>1</v>
      </c>
      <c r="F282" s="263" t="s">
        <v>379</v>
      </c>
      <c r="G282" s="260"/>
      <c r="H282" s="264">
        <v>66.25</v>
      </c>
      <c r="I282" s="265"/>
      <c r="J282" s="260"/>
      <c r="K282" s="260"/>
      <c r="L282" s="266"/>
      <c r="M282" s="267"/>
      <c r="N282" s="268"/>
      <c r="O282" s="268"/>
      <c r="P282" s="268"/>
      <c r="Q282" s="268"/>
      <c r="R282" s="268"/>
      <c r="S282" s="268"/>
      <c r="T282" s="26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70" t="s">
        <v>168</v>
      </c>
      <c r="AU282" s="270" t="s">
        <v>81</v>
      </c>
      <c r="AV282" s="13" t="s">
        <v>81</v>
      </c>
      <c r="AW282" s="13" t="s">
        <v>30</v>
      </c>
      <c r="AX282" s="13" t="s">
        <v>73</v>
      </c>
      <c r="AY282" s="270" t="s">
        <v>160</v>
      </c>
    </row>
    <row r="283" s="14" customFormat="1">
      <c r="A283" s="14"/>
      <c r="B283" s="271"/>
      <c r="C283" s="272"/>
      <c r="D283" s="261" t="s">
        <v>168</v>
      </c>
      <c r="E283" s="273" t="s">
        <v>1</v>
      </c>
      <c r="F283" s="274" t="s">
        <v>380</v>
      </c>
      <c r="G283" s="272"/>
      <c r="H283" s="273" t="s">
        <v>1</v>
      </c>
      <c r="I283" s="275"/>
      <c r="J283" s="272"/>
      <c r="K283" s="272"/>
      <c r="L283" s="276"/>
      <c r="M283" s="277"/>
      <c r="N283" s="278"/>
      <c r="O283" s="278"/>
      <c r="P283" s="278"/>
      <c r="Q283" s="278"/>
      <c r="R283" s="278"/>
      <c r="S283" s="278"/>
      <c r="T283" s="279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80" t="s">
        <v>168</v>
      </c>
      <c r="AU283" s="280" t="s">
        <v>81</v>
      </c>
      <c r="AV283" s="14" t="s">
        <v>77</v>
      </c>
      <c r="AW283" s="14" t="s">
        <v>30</v>
      </c>
      <c r="AX283" s="14" t="s">
        <v>73</v>
      </c>
      <c r="AY283" s="280" t="s">
        <v>160</v>
      </c>
    </row>
    <row r="284" s="15" customFormat="1">
      <c r="A284" s="15"/>
      <c r="B284" s="281"/>
      <c r="C284" s="282"/>
      <c r="D284" s="261" t="s">
        <v>168</v>
      </c>
      <c r="E284" s="283" t="s">
        <v>1</v>
      </c>
      <c r="F284" s="284" t="s">
        <v>171</v>
      </c>
      <c r="G284" s="282"/>
      <c r="H284" s="285">
        <v>66.25</v>
      </c>
      <c r="I284" s="286"/>
      <c r="J284" s="282"/>
      <c r="K284" s="282"/>
      <c r="L284" s="287"/>
      <c r="M284" s="288"/>
      <c r="N284" s="289"/>
      <c r="O284" s="289"/>
      <c r="P284" s="289"/>
      <c r="Q284" s="289"/>
      <c r="R284" s="289"/>
      <c r="S284" s="289"/>
      <c r="T284" s="290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91" t="s">
        <v>168</v>
      </c>
      <c r="AU284" s="291" t="s">
        <v>81</v>
      </c>
      <c r="AV284" s="15" t="s">
        <v>166</v>
      </c>
      <c r="AW284" s="15" t="s">
        <v>30</v>
      </c>
      <c r="AX284" s="15" t="s">
        <v>77</v>
      </c>
      <c r="AY284" s="291" t="s">
        <v>160</v>
      </c>
    </row>
    <row r="285" s="2" customFormat="1" ht="21.75" customHeight="1">
      <c r="A285" s="39"/>
      <c r="B285" s="40"/>
      <c r="C285" s="245" t="s">
        <v>381</v>
      </c>
      <c r="D285" s="245" t="s">
        <v>162</v>
      </c>
      <c r="E285" s="246" t="s">
        <v>382</v>
      </c>
      <c r="F285" s="247" t="s">
        <v>383</v>
      </c>
      <c r="G285" s="248" t="s">
        <v>165</v>
      </c>
      <c r="H285" s="249">
        <v>418.50999999999999</v>
      </c>
      <c r="I285" s="250"/>
      <c r="J285" s="251">
        <f>ROUND(I285*H285,2)</f>
        <v>0</v>
      </c>
      <c r="K285" s="252"/>
      <c r="L285" s="45"/>
      <c r="M285" s="253" t="s">
        <v>1</v>
      </c>
      <c r="N285" s="254" t="s">
        <v>38</v>
      </c>
      <c r="O285" s="92"/>
      <c r="P285" s="255">
        <f>O285*H285</f>
        <v>0</v>
      </c>
      <c r="Q285" s="255">
        <v>0.00348</v>
      </c>
      <c r="R285" s="255">
        <f>Q285*H285</f>
        <v>1.4564147999999999</v>
      </c>
      <c r="S285" s="255">
        <v>0</v>
      </c>
      <c r="T285" s="256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57" t="s">
        <v>166</v>
      </c>
      <c r="AT285" s="257" t="s">
        <v>162</v>
      </c>
      <c r="AU285" s="257" t="s">
        <v>81</v>
      </c>
      <c r="AY285" s="18" t="s">
        <v>160</v>
      </c>
      <c r="BE285" s="258">
        <f>IF(N285="základní",J285,0)</f>
        <v>0</v>
      </c>
      <c r="BF285" s="258">
        <f>IF(N285="snížená",J285,0)</f>
        <v>0</v>
      </c>
      <c r="BG285" s="258">
        <f>IF(N285="zákl. přenesená",J285,0)</f>
        <v>0</v>
      </c>
      <c r="BH285" s="258">
        <f>IF(N285="sníž. přenesená",J285,0)</f>
        <v>0</v>
      </c>
      <c r="BI285" s="258">
        <f>IF(N285="nulová",J285,0)</f>
        <v>0</v>
      </c>
      <c r="BJ285" s="18" t="s">
        <v>77</v>
      </c>
      <c r="BK285" s="258">
        <f>ROUND(I285*H285,2)</f>
        <v>0</v>
      </c>
      <c r="BL285" s="18" t="s">
        <v>166</v>
      </c>
      <c r="BM285" s="257" t="s">
        <v>384</v>
      </c>
    </row>
    <row r="286" s="13" customFormat="1">
      <c r="A286" s="13"/>
      <c r="B286" s="259"/>
      <c r="C286" s="260"/>
      <c r="D286" s="261" t="s">
        <v>168</v>
      </c>
      <c r="E286" s="262" t="s">
        <v>1</v>
      </c>
      <c r="F286" s="263" t="s">
        <v>385</v>
      </c>
      <c r="G286" s="260"/>
      <c r="H286" s="264">
        <v>418.50999999999999</v>
      </c>
      <c r="I286" s="265"/>
      <c r="J286" s="260"/>
      <c r="K286" s="260"/>
      <c r="L286" s="266"/>
      <c r="M286" s="267"/>
      <c r="N286" s="268"/>
      <c r="O286" s="268"/>
      <c r="P286" s="268"/>
      <c r="Q286" s="268"/>
      <c r="R286" s="268"/>
      <c r="S286" s="268"/>
      <c r="T286" s="269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70" t="s">
        <v>168</v>
      </c>
      <c r="AU286" s="270" t="s">
        <v>81</v>
      </c>
      <c r="AV286" s="13" t="s">
        <v>81</v>
      </c>
      <c r="AW286" s="13" t="s">
        <v>30</v>
      </c>
      <c r="AX286" s="13" t="s">
        <v>73</v>
      </c>
      <c r="AY286" s="270" t="s">
        <v>160</v>
      </c>
    </row>
    <row r="287" s="15" customFormat="1">
      <c r="A287" s="15"/>
      <c r="B287" s="281"/>
      <c r="C287" s="282"/>
      <c r="D287" s="261" t="s">
        <v>168</v>
      </c>
      <c r="E287" s="283" t="s">
        <v>1</v>
      </c>
      <c r="F287" s="284" t="s">
        <v>171</v>
      </c>
      <c r="G287" s="282"/>
      <c r="H287" s="285">
        <v>418.50999999999999</v>
      </c>
      <c r="I287" s="286"/>
      <c r="J287" s="282"/>
      <c r="K287" s="282"/>
      <c r="L287" s="287"/>
      <c r="M287" s="288"/>
      <c r="N287" s="289"/>
      <c r="O287" s="289"/>
      <c r="P287" s="289"/>
      <c r="Q287" s="289"/>
      <c r="R287" s="289"/>
      <c r="S287" s="289"/>
      <c r="T287" s="290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91" t="s">
        <v>168</v>
      </c>
      <c r="AU287" s="291" t="s">
        <v>81</v>
      </c>
      <c r="AV287" s="15" t="s">
        <v>166</v>
      </c>
      <c r="AW287" s="15" t="s">
        <v>30</v>
      </c>
      <c r="AX287" s="15" t="s">
        <v>77</v>
      </c>
      <c r="AY287" s="291" t="s">
        <v>160</v>
      </c>
    </row>
    <row r="288" s="2" customFormat="1" ht="16.5" customHeight="1">
      <c r="A288" s="39"/>
      <c r="B288" s="40"/>
      <c r="C288" s="245" t="s">
        <v>386</v>
      </c>
      <c r="D288" s="245" t="s">
        <v>162</v>
      </c>
      <c r="E288" s="246" t="s">
        <v>387</v>
      </c>
      <c r="F288" s="247" t="s">
        <v>388</v>
      </c>
      <c r="G288" s="248" t="s">
        <v>165</v>
      </c>
      <c r="H288" s="249">
        <v>141.25</v>
      </c>
      <c r="I288" s="250"/>
      <c r="J288" s="251">
        <f>ROUND(I288*H288,2)</f>
        <v>0</v>
      </c>
      <c r="K288" s="252"/>
      <c r="L288" s="45"/>
      <c r="M288" s="253" t="s">
        <v>1</v>
      </c>
      <c r="N288" s="254" t="s">
        <v>38</v>
      </c>
      <c r="O288" s="92"/>
      <c r="P288" s="255">
        <f>O288*H288</f>
        <v>0</v>
      </c>
      <c r="Q288" s="255">
        <v>0</v>
      </c>
      <c r="R288" s="255">
        <f>Q288*H288</f>
        <v>0</v>
      </c>
      <c r="S288" s="255">
        <v>0</v>
      </c>
      <c r="T288" s="256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57" t="s">
        <v>166</v>
      </c>
      <c r="AT288" s="257" t="s">
        <v>162</v>
      </c>
      <c r="AU288" s="257" t="s">
        <v>81</v>
      </c>
      <c r="AY288" s="18" t="s">
        <v>160</v>
      </c>
      <c r="BE288" s="258">
        <f>IF(N288="základní",J288,0)</f>
        <v>0</v>
      </c>
      <c r="BF288" s="258">
        <f>IF(N288="snížená",J288,0)</f>
        <v>0</v>
      </c>
      <c r="BG288" s="258">
        <f>IF(N288="zákl. přenesená",J288,0)</f>
        <v>0</v>
      </c>
      <c r="BH288" s="258">
        <f>IF(N288="sníž. přenesená",J288,0)</f>
        <v>0</v>
      </c>
      <c r="BI288" s="258">
        <f>IF(N288="nulová",J288,0)</f>
        <v>0</v>
      </c>
      <c r="BJ288" s="18" t="s">
        <v>77</v>
      </c>
      <c r="BK288" s="258">
        <f>ROUND(I288*H288,2)</f>
        <v>0</v>
      </c>
      <c r="BL288" s="18" t="s">
        <v>166</v>
      </c>
      <c r="BM288" s="257" t="s">
        <v>389</v>
      </c>
    </row>
    <row r="289" s="2" customFormat="1" ht="16.5" customHeight="1">
      <c r="A289" s="39"/>
      <c r="B289" s="40"/>
      <c r="C289" s="245" t="s">
        <v>390</v>
      </c>
      <c r="D289" s="245" t="s">
        <v>162</v>
      </c>
      <c r="E289" s="246" t="s">
        <v>391</v>
      </c>
      <c r="F289" s="247" t="s">
        <v>392</v>
      </c>
      <c r="G289" s="248" t="s">
        <v>165</v>
      </c>
      <c r="H289" s="249">
        <v>455.80500000000001</v>
      </c>
      <c r="I289" s="250"/>
      <c r="J289" s="251">
        <f>ROUND(I289*H289,2)</f>
        <v>0</v>
      </c>
      <c r="K289" s="252"/>
      <c r="L289" s="45"/>
      <c r="M289" s="253" t="s">
        <v>1</v>
      </c>
      <c r="N289" s="254" t="s">
        <v>38</v>
      </c>
      <c r="O289" s="92"/>
      <c r="P289" s="255">
        <f>O289*H289</f>
        <v>0</v>
      </c>
      <c r="Q289" s="255">
        <v>0</v>
      </c>
      <c r="R289" s="255">
        <f>Q289*H289</f>
        <v>0</v>
      </c>
      <c r="S289" s="255">
        <v>0</v>
      </c>
      <c r="T289" s="256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57" t="s">
        <v>166</v>
      </c>
      <c r="AT289" s="257" t="s">
        <v>162</v>
      </c>
      <c r="AU289" s="257" t="s">
        <v>81</v>
      </c>
      <c r="AY289" s="18" t="s">
        <v>160</v>
      </c>
      <c r="BE289" s="258">
        <f>IF(N289="základní",J289,0)</f>
        <v>0</v>
      </c>
      <c r="BF289" s="258">
        <f>IF(N289="snížená",J289,0)</f>
        <v>0</v>
      </c>
      <c r="BG289" s="258">
        <f>IF(N289="zákl. přenesená",J289,0)</f>
        <v>0</v>
      </c>
      <c r="BH289" s="258">
        <f>IF(N289="sníž. přenesená",J289,0)</f>
        <v>0</v>
      </c>
      <c r="BI289" s="258">
        <f>IF(N289="nulová",J289,0)</f>
        <v>0</v>
      </c>
      <c r="BJ289" s="18" t="s">
        <v>77</v>
      </c>
      <c r="BK289" s="258">
        <f>ROUND(I289*H289,2)</f>
        <v>0</v>
      </c>
      <c r="BL289" s="18" t="s">
        <v>166</v>
      </c>
      <c r="BM289" s="257" t="s">
        <v>393</v>
      </c>
    </row>
    <row r="290" s="13" customFormat="1">
      <c r="A290" s="13"/>
      <c r="B290" s="259"/>
      <c r="C290" s="260"/>
      <c r="D290" s="261" t="s">
        <v>168</v>
      </c>
      <c r="E290" s="262" t="s">
        <v>1</v>
      </c>
      <c r="F290" s="263" t="s">
        <v>278</v>
      </c>
      <c r="G290" s="260"/>
      <c r="H290" s="264">
        <v>18.594999999999999</v>
      </c>
      <c r="I290" s="265"/>
      <c r="J290" s="260"/>
      <c r="K290" s="260"/>
      <c r="L290" s="266"/>
      <c r="M290" s="267"/>
      <c r="N290" s="268"/>
      <c r="O290" s="268"/>
      <c r="P290" s="268"/>
      <c r="Q290" s="268"/>
      <c r="R290" s="268"/>
      <c r="S290" s="268"/>
      <c r="T290" s="269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70" t="s">
        <v>168</v>
      </c>
      <c r="AU290" s="270" t="s">
        <v>81</v>
      </c>
      <c r="AV290" s="13" t="s">
        <v>81</v>
      </c>
      <c r="AW290" s="13" t="s">
        <v>30</v>
      </c>
      <c r="AX290" s="13" t="s">
        <v>73</v>
      </c>
      <c r="AY290" s="270" t="s">
        <v>160</v>
      </c>
    </row>
    <row r="291" s="14" customFormat="1">
      <c r="A291" s="14"/>
      <c r="B291" s="271"/>
      <c r="C291" s="272"/>
      <c r="D291" s="261" t="s">
        <v>168</v>
      </c>
      <c r="E291" s="273" t="s">
        <v>1</v>
      </c>
      <c r="F291" s="274" t="s">
        <v>268</v>
      </c>
      <c r="G291" s="272"/>
      <c r="H291" s="273" t="s">
        <v>1</v>
      </c>
      <c r="I291" s="275"/>
      <c r="J291" s="272"/>
      <c r="K291" s="272"/>
      <c r="L291" s="276"/>
      <c r="M291" s="277"/>
      <c r="N291" s="278"/>
      <c r="O291" s="278"/>
      <c r="P291" s="278"/>
      <c r="Q291" s="278"/>
      <c r="R291" s="278"/>
      <c r="S291" s="278"/>
      <c r="T291" s="279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80" t="s">
        <v>168</v>
      </c>
      <c r="AU291" s="280" t="s">
        <v>81</v>
      </c>
      <c r="AV291" s="14" t="s">
        <v>77</v>
      </c>
      <c r="AW291" s="14" t="s">
        <v>30</v>
      </c>
      <c r="AX291" s="14" t="s">
        <v>73</v>
      </c>
      <c r="AY291" s="280" t="s">
        <v>160</v>
      </c>
    </row>
    <row r="292" s="13" customFormat="1">
      <c r="A292" s="13"/>
      <c r="B292" s="259"/>
      <c r="C292" s="260"/>
      <c r="D292" s="261" t="s">
        <v>168</v>
      </c>
      <c r="E292" s="262" t="s">
        <v>1</v>
      </c>
      <c r="F292" s="263" t="s">
        <v>394</v>
      </c>
      <c r="G292" s="260"/>
      <c r="H292" s="264">
        <v>437.20999999999998</v>
      </c>
      <c r="I292" s="265"/>
      <c r="J292" s="260"/>
      <c r="K292" s="260"/>
      <c r="L292" s="266"/>
      <c r="M292" s="267"/>
      <c r="N292" s="268"/>
      <c r="O292" s="268"/>
      <c r="P292" s="268"/>
      <c r="Q292" s="268"/>
      <c r="R292" s="268"/>
      <c r="S292" s="268"/>
      <c r="T292" s="269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70" t="s">
        <v>168</v>
      </c>
      <c r="AU292" s="270" t="s">
        <v>81</v>
      </c>
      <c r="AV292" s="13" t="s">
        <v>81</v>
      </c>
      <c r="AW292" s="13" t="s">
        <v>30</v>
      </c>
      <c r="AX292" s="13" t="s">
        <v>73</v>
      </c>
      <c r="AY292" s="270" t="s">
        <v>160</v>
      </c>
    </row>
    <row r="293" s="14" customFormat="1">
      <c r="A293" s="14"/>
      <c r="B293" s="271"/>
      <c r="C293" s="272"/>
      <c r="D293" s="261" t="s">
        <v>168</v>
      </c>
      <c r="E293" s="273" t="s">
        <v>1</v>
      </c>
      <c r="F293" s="274" t="s">
        <v>395</v>
      </c>
      <c r="G293" s="272"/>
      <c r="H293" s="273" t="s">
        <v>1</v>
      </c>
      <c r="I293" s="275"/>
      <c r="J293" s="272"/>
      <c r="K293" s="272"/>
      <c r="L293" s="276"/>
      <c r="M293" s="277"/>
      <c r="N293" s="278"/>
      <c r="O293" s="278"/>
      <c r="P293" s="278"/>
      <c r="Q293" s="278"/>
      <c r="R293" s="278"/>
      <c r="S293" s="278"/>
      <c r="T293" s="279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80" t="s">
        <v>168</v>
      </c>
      <c r="AU293" s="280" t="s">
        <v>81</v>
      </c>
      <c r="AV293" s="14" t="s">
        <v>77</v>
      </c>
      <c r="AW293" s="14" t="s">
        <v>30</v>
      </c>
      <c r="AX293" s="14" t="s">
        <v>73</v>
      </c>
      <c r="AY293" s="280" t="s">
        <v>160</v>
      </c>
    </row>
    <row r="294" s="15" customFormat="1">
      <c r="A294" s="15"/>
      <c r="B294" s="281"/>
      <c r="C294" s="282"/>
      <c r="D294" s="261" t="s">
        <v>168</v>
      </c>
      <c r="E294" s="283" t="s">
        <v>1</v>
      </c>
      <c r="F294" s="284" t="s">
        <v>171</v>
      </c>
      <c r="G294" s="282"/>
      <c r="H294" s="285">
        <v>455.80499999999995</v>
      </c>
      <c r="I294" s="286"/>
      <c r="J294" s="282"/>
      <c r="K294" s="282"/>
      <c r="L294" s="287"/>
      <c r="M294" s="288"/>
      <c r="N294" s="289"/>
      <c r="O294" s="289"/>
      <c r="P294" s="289"/>
      <c r="Q294" s="289"/>
      <c r="R294" s="289"/>
      <c r="S294" s="289"/>
      <c r="T294" s="290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91" t="s">
        <v>168</v>
      </c>
      <c r="AU294" s="291" t="s">
        <v>81</v>
      </c>
      <c r="AV294" s="15" t="s">
        <v>166</v>
      </c>
      <c r="AW294" s="15" t="s">
        <v>30</v>
      </c>
      <c r="AX294" s="15" t="s">
        <v>77</v>
      </c>
      <c r="AY294" s="291" t="s">
        <v>160</v>
      </c>
    </row>
    <row r="295" s="2" customFormat="1" ht="21.75" customHeight="1">
      <c r="A295" s="39"/>
      <c r="B295" s="40"/>
      <c r="C295" s="245" t="s">
        <v>396</v>
      </c>
      <c r="D295" s="245" t="s">
        <v>162</v>
      </c>
      <c r="E295" s="246" t="s">
        <v>397</v>
      </c>
      <c r="F295" s="247" t="s">
        <v>398</v>
      </c>
      <c r="G295" s="248" t="s">
        <v>165</v>
      </c>
      <c r="H295" s="249">
        <v>450.41000000000002</v>
      </c>
      <c r="I295" s="250"/>
      <c r="J295" s="251">
        <f>ROUND(I295*H295,2)</f>
        <v>0</v>
      </c>
      <c r="K295" s="252"/>
      <c r="L295" s="45"/>
      <c r="M295" s="253" t="s">
        <v>1</v>
      </c>
      <c r="N295" s="254" t="s">
        <v>38</v>
      </c>
      <c r="O295" s="92"/>
      <c r="P295" s="255">
        <f>O295*H295</f>
        <v>0</v>
      </c>
      <c r="Q295" s="255">
        <v>0.01146</v>
      </c>
      <c r="R295" s="255">
        <f>Q295*H295</f>
        <v>5.1616986000000002</v>
      </c>
      <c r="S295" s="255">
        <v>0</v>
      </c>
      <c r="T295" s="256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57" t="s">
        <v>166</v>
      </c>
      <c r="AT295" s="257" t="s">
        <v>162</v>
      </c>
      <c r="AU295" s="257" t="s">
        <v>81</v>
      </c>
      <c r="AY295" s="18" t="s">
        <v>160</v>
      </c>
      <c r="BE295" s="258">
        <f>IF(N295="základní",J295,0)</f>
        <v>0</v>
      </c>
      <c r="BF295" s="258">
        <f>IF(N295="snížená",J295,0)</f>
        <v>0</v>
      </c>
      <c r="BG295" s="258">
        <f>IF(N295="zákl. přenesená",J295,0)</f>
        <v>0</v>
      </c>
      <c r="BH295" s="258">
        <f>IF(N295="sníž. přenesená",J295,0)</f>
        <v>0</v>
      </c>
      <c r="BI295" s="258">
        <f>IF(N295="nulová",J295,0)</f>
        <v>0</v>
      </c>
      <c r="BJ295" s="18" t="s">
        <v>77</v>
      </c>
      <c r="BK295" s="258">
        <f>ROUND(I295*H295,2)</f>
        <v>0</v>
      </c>
      <c r="BL295" s="18" t="s">
        <v>166</v>
      </c>
      <c r="BM295" s="257" t="s">
        <v>399</v>
      </c>
    </row>
    <row r="296" s="13" customFormat="1">
      <c r="A296" s="13"/>
      <c r="B296" s="259"/>
      <c r="C296" s="260"/>
      <c r="D296" s="261" t="s">
        <v>168</v>
      </c>
      <c r="E296" s="262" t="s">
        <v>1</v>
      </c>
      <c r="F296" s="263" t="s">
        <v>400</v>
      </c>
      <c r="G296" s="260"/>
      <c r="H296" s="264">
        <v>450.41000000000002</v>
      </c>
      <c r="I296" s="265"/>
      <c r="J296" s="260"/>
      <c r="K296" s="260"/>
      <c r="L296" s="266"/>
      <c r="M296" s="267"/>
      <c r="N296" s="268"/>
      <c r="O296" s="268"/>
      <c r="P296" s="268"/>
      <c r="Q296" s="268"/>
      <c r="R296" s="268"/>
      <c r="S296" s="268"/>
      <c r="T296" s="269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70" t="s">
        <v>168</v>
      </c>
      <c r="AU296" s="270" t="s">
        <v>81</v>
      </c>
      <c r="AV296" s="13" t="s">
        <v>81</v>
      </c>
      <c r="AW296" s="13" t="s">
        <v>30</v>
      </c>
      <c r="AX296" s="13" t="s">
        <v>73</v>
      </c>
      <c r="AY296" s="270" t="s">
        <v>160</v>
      </c>
    </row>
    <row r="297" s="12" customFormat="1" ht="22.8" customHeight="1">
      <c r="A297" s="12"/>
      <c r="B297" s="229"/>
      <c r="C297" s="230"/>
      <c r="D297" s="231" t="s">
        <v>72</v>
      </c>
      <c r="E297" s="243" t="s">
        <v>401</v>
      </c>
      <c r="F297" s="243" t="s">
        <v>402</v>
      </c>
      <c r="G297" s="230"/>
      <c r="H297" s="230"/>
      <c r="I297" s="233"/>
      <c r="J297" s="244">
        <f>BK297</f>
        <v>0</v>
      </c>
      <c r="K297" s="230"/>
      <c r="L297" s="235"/>
      <c r="M297" s="236"/>
      <c r="N297" s="237"/>
      <c r="O297" s="237"/>
      <c r="P297" s="238">
        <f>SUM(P298:P306)</f>
        <v>0</v>
      </c>
      <c r="Q297" s="237"/>
      <c r="R297" s="238">
        <f>SUM(R298:R306)</f>
        <v>0</v>
      </c>
      <c r="S297" s="237"/>
      <c r="T297" s="239">
        <f>SUM(T298:T306)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40" t="s">
        <v>77</v>
      </c>
      <c r="AT297" s="241" t="s">
        <v>72</v>
      </c>
      <c r="AU297" s="241" t="s">
        <v>77</v>
      </c>
      <c r="AY297" s="240" t="s">
        <v>160</v>
      </c>
      <c r="BK297" s="242">
        <f>SUM(BK298:BK306)</f>
        <v>0</v>
      </c>
    </row>
    <row r="298" s="2" customFormat="1" ht="21.75" customHeight="1">
      <c r="A298" s="39"/>
      <c r="B298" s="40"/>
      <c r="C298" s="245" t="s">
        <v>403</v>
      </c>
      <c r="D298" s="245" t="s">
        <v>162</v>
      </c>
      <c r="E298" s="246" t="s">
        <v>404</v>
      </c>
      <c r="F298" s="247" t="s">
        <v>405</v>
      </c>
      <c r="G298" s="248" t="s">
        <v>175</v>
      </c>
      <c r="H298" s="249">
        <v>2.9369999999999998</v>
      </c>
      <c r="I298" s="250"/>
      <c r="J298" s="251">
        <f>ROUND(I298*H298,2)</f>
        <v>0</v>
      </c>
      <c r="K298" s="252"/>
      <c r="L298" s="45"/>
      <c r="M298" s="253" t="s">
        <v>1</v>
      </c>
      <c r="N298" s="254" t="s">
        <v>38</v>
      </c>
      <c r="O298" s="92"/>
      <c r="P298" s="255">
        <f>O298*H298</f>
        <v>0</v>
      </c>
      <c r="Q298" s="255">
        <v>0</v>
      </c>
      <c r="R298" s="255">
        <f>Q298*H298</f>
        <v>0</v>
      </c>
      <c r="S298" s="255">
        <v>0</v>
      </c>
      <c r="T298" s="256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57" t="s">
        <v>166</v>
      </c>
      <c r="AT298" s="257" t="s">
        <v>162</v>
      </c>
      <c r="AU298" s="257" t="s">
        <v>81</v>
      </c>
      <c r="AY298" s="18" t="s">
        <v>160</v>
      </c>
      <c r="BE298" s="258">
        <f>IF(N298="základní",J298,0)</f>
        <v>0</v>
      </c>
      <c r="BF298" s="258">
        <f>IF(N298="snížená",J298,0)</f>
        <v>0</v>
      </c>
      <c r="BG298" s="258">
        <f>IF(N298="zákl. přenesená",J298,0)</f>
        <v>0</v>
      </c>
      <c r="BH298" s="258">
        <f>IF(N298="sníž. přenesená",J298,0)</f>
        <v>0</v>
      </c>
      <c r="BI298" s="258">
        <f>IF(N298="nulová",J298,0)</f>
        <v>0</v>
      </c>
      <c r="BJ298" s="18" t="s">
        <v>77</v>
      </c>
      <c r="BK298" s="258">
        <f>ROUND(I298*H298,2)</f>
        <v>0</v>
      </c>
      <c r="BL298" s="18" t="s">
        <v>166</v>
      </c>
      <c r="BM298" s="257" t="s">
        <v>406</v>
      </c>
    </row>
    <row r="299" s="14" customFormat="1">
      <c r="A299" s="14"/>
      <c r="B299" s="271"/>
      <c r="C299" s="272"/>
      <c r="D299" s="261" t="s">
        <v>168</v>
      </c>
      <c r="E299" s="273" t="s">
        <v>1</v>
      </c>
      <c r="F299" s="274" t="s">
        <v>407</v>
      </c>
      <c r="G299" s="272"/>
      <c r="H299" s="273" t="s">
        <v>1</v>
      </c>
      <c r="I299" s="275"/>
      <c r="J299" s="272"/>
      <c r="K299" s="272"/>
      <c r="L299" s="276"/>
      <c r="M299" s="277"/>
      <c r="N299" s="278"/>
      <c r="O299" s="278"/>
      <c r="P299" s="278"/>
      <c r="Q299" s="278"/>
      <c r="R299" s="278"/>
      <c r="S299" s="278"/>
      <c r="T299" s="279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80" t="s">
        <v>168</v>
      </c>
      <c r="AU299" s="280" t="s">
        <v>81</v>
      </c>
      <c r="AV299" s="14" t="s">
        <v>77</v>
      </c>
      <c r="AW299" s="14" t="s">
        <v>30</v>
      </c>
      <c r="AX299" s="14" t="s">
        <v>73</v>
      </c>
      <c r="AY299" s="280" t="s">
        <v>160</v>
      </c>
    </row>
    <row r="300" s="13" customFormat="1">
      <c r="A300" s="13"/>
      <c r="B300" s="259"/>
      <c r="C300" s="260"/>
      <c r="D300" s="261" t="s">
        <v>168</v>
      </c>
      <c r="E300" s="262" t="s">
        <v>1</v>
      </c>
      <c r="F300" s="263" t="s">
        <v>408</v>
      </c>
      <c r="G300" s="260"/>
      <c r="H300" s="264">
        <v>2.9369999999999998</v>
      </c>
      <c r="I300" s="265"/>
      <c r="J300" s="260"/>
      <c r="K300" s="260"/>
      <c r="L300" s="266"/>
      <c r="M300" s="267"/>
      <c r="N300" s="268"/>
      <c r="O300" s="268"/>
      <c r="P300" s="268"/>
      <c r="Q300" s="268"/>
      <c r="R300" s="268"/>
      <c r="S300" s="268"/>
      <c r="T300" s="269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70" t="s">
        <v>168</v>
      </c>
      <c r="AU300" s="270" t="s">
        <v>81</v>
      </c>
      <c r="AV300" s="13" t="s">
        <v>81</v>
      </c>
      <c r="AW300" s="13" t="s">
        <v>30</v>
      </c>
      <c r="AX300" s="13" t="s">
        <v>73</v>
      </c>
      <c r="AY300" s="270" t="s">
        <v>160</v>
      </c>
    </row>
    <row r="301" s="15" customFormat="1">
      <c r="A301" s="15"/>
      <c r="B301" s="281"/>
      <c r="C301" s="282"/>
      <c r="D301" s="261" t="s">
        <v>168</v>
      </c>
      <c r="E301" s="283" t="s">
        <v>1</v>
      </c>
      <c r="F301" s="284" t="s">
        <v>171</v>
      </c>
      <c r="G301" s="282"/>
      <c r="H301" s="285">
        <v>2.9369999999999998</v>
      </c>
      <c r="I301" s="286"/>
      <c r="J301" s="282"/>
      <c r="K301" s="282"/>
      <c r="L301" s="287"/>
      <c r="M301" s="288"/>
      <c r="N301" s="289"/>
      <c r="O301" s="289"/>
      <c r="P301" s="289"/>
      <c r="Q301" s="289"/>
      <c r="R301" s="289"/>
      <c r="S301" s="289"/>
      <c r="T301" s="290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91" t="s">
        <v>168</v>
      </c>
      <c r="AU301" s="291" t="s">
        <v>81</v>
      </c>
      <c r="AV301" s="15" t="s">
        <v>166</v>
      </c>
      <c r="AW301" s="15" t="s">
        <v>30</v>
      </c>
      <c r="AX301" s="15" t="s">
        <v>77</v>
      </c>
      <c r="AY301" s="291" t="s">
        <v>160</v>
      </c>
    </row>
    <row r="302" s="2" customFormat="1" ht="21.75" customHeight="1">
      <c r="A302" s="39"/>
      <c r="B302" s="40"/>
      <c r="C302" s="245" t="s">
        <v>409</v>
      </c>
      <c r="D302" s="245" t="s">
        <v>162</v>
      </c>
      <c r="E302" s="246" t="s">
        <v>410</v>
      </c>
      <c r="F302" s="247" t="s">
        <v>411</v>
      </c>
      <c r="G302" s="248" t="s">
        <v>175</v>
      </c>
      <c r="H302" s="249">
        <v>2.9369999999999998</v>
      </c>
      <c r="I302" s="250"/>
      <c r="J302" s="251">
        <f>ROUND(I302*H302,2)</f>
        <v>0</v>
      </c>
      <c r="K302" s="252"/>
      <c r="L302" s="45"/>
      <c r="M302" s="253" t="s">
        <v>1</v>
      </c>
      <c r="N302" s="254" t="s">
        <v>38</v>
      </c>
      <c r="O302" s="92"/>
      <c r="P302" s="255">
        <f>O302*H302</f>
        <v>0</v>
      </c>
      <c r="Q302" s="255">
        <v>0</v>
      </c>
      <c r="R302" s="255">
        <f>Q302*H302</f>
        <v>0</v>
      </c>
      <c r="S302" s="255">
        <v>0</v>
      </c>
      <c r="T302" s="256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57" t="s">
        <v>166</v>
      </c>
      <c r="AT302" s="257" t="s">
        <v>162</v>
      </c>
      <c r="AU302" s="257" t="s">
        <v>81</v>
      </c>
      <c r="AY302" s="18" t="s">
        <v>160</v>
      </c>
      <c r="BE302" s="258">
        <f>IF(N302="základní",J302,0)</f>
        <v>0</v>
      </c>
      <c r="BF302" s="258">
        <f>IF(N302="snížená",J302,0)</f>
        <v>0</v>
      </c>
      <c r="BG302" s="258">
        <f>IF(N302="zákl. přenesená",J302,0)</f>
        <v>0</v>
      </c>
      <c r="BH302" s="258">
        <f>IF(N302="sníž. přenesená",J302,0)</f>
        <v>0</v>
      </c>
      <c r="BI302" s="258">
        <f>IF(N302="nulová",J302,0)</f>
        <v>0</v>
      </c>
      <c r="BJ302" s="18" t="s">
        <v>77</v>
      </c>
      <c r="BK302" s="258">
        <f>ROUND(I302*H302,2)</f>
        <v>0</v>
      </c>
      <c r="BL302" s="18" t="s">
        <v>166</v>
      </c>
      <c r="BM302" s="257" t="s">
        <v>412</v>
      </c>
    </row>
    <row r="303" s="2" customFormat="1" ht="16.5" customHeight="1">
      <c r="A303" s="39"/>
      <c r="B303" s="40"/>
      <c r="C303" s="245" t="s">
        <v>413</v>
      </c>
      <c r="D303" s="245" t="s">
        <v>162</v>
      </c>
      <c r="E303" s="246" t="s">
        <v>414</v>
      </c>
      <c r="F303" s="247" t="s">
        <v>415</v>
      </c>
      <c r="G303" s="248" t="s">
        <v>188</v>
      </c>
      <c r="H303" s="249">
        <v>0.20599999999999999</v>
      </c>
      <c r="I303" s="250"/>
      <c r="J303" s="251">
        <f>ROUND(I303*H303,2)</f>
        <v>0</v>
      </c>
      <c r="K303" s="252"/>
      <c r="L303" s="45"/>
      <c r="M303" s="253" t="s">
        <v>1</v>
      </c>
      <c r="N303" s="254" t="s">
        <v>38</v>
      </c>
      <c r="O303" s="92"/>
      <c r="P303" s="255">
        <f>O303*H303</f>
        <v>0</v>
      </c>
      <c r="Q303" s="255">
        <v>0</v>
      </c>
      <c r="R303" s="255">
        <f>Q303*H303</f>
        <v>0</v>
      </c>
      <c r="S303" s="255">
        <v>0</v>
      </c>
      <c r="T303" s="256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57" t="s">
        <v>166</v>
      </c>
      <c r="AT303" s="257" t="s">
        <v>162</v>
      </c>
      <c r="AU303" s="257" t="s">
        <v>81</v>
      </c>
      <c r="AY303" s="18" t="s">
        <v>160</v>
      </c>
      <c r="BE303" s="258">
        <f>IF(N303="základní",J303,0)</f>
        <v>0</v>
      </c>
      <c r="BF303" s="258">
        <f>IF(N303="snížená",J303,0)</f>
        <v>0</v>
      </c>
      <c r="BG303" s="258">
        <f>IF(N303="zákl. přenesená",J303,0)</f>
        <v>0</v>
      </c>
      <c r="BH303" s="258">
        <f>IF(N303="sníž. přenesená",J303,0)</f>
        <v>0</v>
      </c>
      <c r="BI303" s="258">
        <f>IF(N303="nulová",J303,0)</f>
        <v>0</v>
      </c>
      <c r="BJ303" s="18" t="s">
        <v>77</v>
      </c>
      <c r="BK303" s="258">
        <f>ROUND(I303*H303,2)</f>
        <v>0</v>
      </c>
      <c r="BL303" s="18" t="s">
        <v>166</v>
      </c>
      <c r="BM303" s="257" t="s">
        <v>416</v>
      </c>
    </row>
    <row r="304" s="14" customFormat="1">
      <c r="A304" s="14"/>
      <c r="B304" s="271"/>
      <c r="C304" s="272"/>
      <c r="D304" s="261" t="s">
        <v>168</v>
      </c>
      <c r="E304" s="273" t="s">
        <v>1</v>
      </c>
      <c r="F304" s="274" t="s">
        <v>417</v>
      </c>
      <c r="G304" s="272"/>
      <c r="H304" s="273" t="s">
        <v>1</v>
      </c>
      <c r="I304" s="275"/>
      <c r="J304" s="272"/>
      <c r="K304" s="272"/>
      <c r="L304" s="276"/>
      <c r="M304" s="277"/>
      <c r="N304" s="278"/>
      <c r="O304" s="278"/>
      <c r="P304" s="278"/>
      <c r="Q304" s="278"/>
      <c r="R304" s="278"/>
      <c r="S304" s="278"/>
      <c r="T304" s="279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80" t="s">
        <v>168</v>
      </c>
      <c r="AU304" s="280" t="s">
        <v>81</v>
      </c>
      <c r="AV304" s="14" t="s">
        <v>77</v>
      </c>
      <c r="AW304" s="14" t="s">
        <v>30</v>
      </c>
      <c r="AX304" s="14" t="s">
        <v>73</v>
      </c>
      <c r="AY304" s="280" t="s">
        <v>160</v>
      </c>
    </row>
    <row r="305" s="13" customFormat="1">
      <c r="A305" s="13"/>
      <c r="B305" s="259"/>
      <c r="C305" s="260"/>
      <c r="D305" s="261" t="s">
        <v>168</v>
      </c>
      <c r="E305" s="262" t="s">
        <v>1</v>
      </c>
      <c r="F305" s="263" t="s">
        <v>418</v>
      </c>
      <c r="G305" s="260"/>
      <c r="H305" s="264">
        <v>0.20599999999999999</v>
      </c>
      <c r="I305" s="265"/>
      <c r="J305" s="260"/>
      <c r="K305" s="260"/>
      <c r="L305" s="266"/>
      <c r="M305" s="267"/>
      <c r="N305" s="268"/>
      <c r="O305" s="268"/>
      <c r="P305" s="268"/>
      <c r="Q305" s="268"/>
      <c r="R305" s="268"/>
      <c r="S305" s="268"/>
      <c r="T305" s="269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70" t="s">
        <v>168</v>
      </c>
      <c r="AU305" s="270" t="s">
        <v>81</v>
      </c>
      <c r="AV305" s="13" t="s">
        <v>81</v>
      </c>
      <c r="AW305" s="13" t="s">
        <v>30</v>
      </c>
      <c r="AX305" s="13" t="s">
        <v>73</v>
      </c>
      <c r="AY305" s="270" t="s">
        <v>160</v>
      </c>
    </row>
    <row r="306" s="15" customFormat="1">
      <c r="A306" s="15"/>
      <c r="B306" s="281"/>
      <c r="C306" s="282"/>
      <c r="D306" s="261" t="s">
        <v>168</v>
      </c>
      <c r="E306" s="283" t="s">
        <v>1</v>
      </c>
      <c r="F306" s="284" t="s">
        <v>171</v>
      </c>
      <c r="G306" s="282"/>
      <c r="H306" s="285">
        <v>0.20599999999999999</v>
      </c>
      <c r="I306" s="286"/>
      <c r="J306" s="282"/>
      <c r="K306" s="282"/>
      <c r="L306" s="287"/>
      <c r="M306" s="288"/>
      <c r="N306" s="289"/>
      <c r="O306" s="289"/>
      <c r="P306" s="289"/>
      <c r="Q306" s="289"/>
      <c r="R306" s="289"/>
      <c r="S306" s="289"/>
      <c r="T306" s="290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91" t="s">
        <v>168</v>
      </c>
      <c r="AU306" s="291" t="s">
        <v>81</v>
      </c>
      <c r="AV306" s="15" t="s">
        <v>166</v>
      </c>
      <c r="AW306" s="15" t="s">
        <v>30</v>
      </c>
      <c r="AX306" s="15" t="s">
        <v>77</v>
      </c>
      <c r="AY306" s="291" t="s">
        <v>160</v>
      </c>
    </row>
    <row r="307" s="12" customFormat="1" ht="22.8" customHeight="1">
      <c r="A307" s="12"/>
      <c r="B307" s="229"/>
      <c r="C307" s="230"/>
      <c r="D307" s="231" t="s">
        <v>72</v>
      </c>
      <c r="E307" s="243" t="s">
        <v>220</v>
      </c>
      <c r="F307" s="243" t="s">
        <v>419</v>
      </c>
      <c r="G307" s="230"/>
      <c r="H307" s="230"/>
      <c r="I307" s="233"/>
      <c r="J307" s="244">
        <f>BK307</f>
        <v>0</v>
      </c>
      <c r="K307" s="230"/>
      <c r="L307" s="235"/>
      <c r="M307" s="236"/>
      <c r="N307" s="237"/>
      <c r="O307" s="237"/>
      <c r="P307" s="238">
        <f>SUM(P308:P361)</f>
        <v>0</v>
      </c>
      <c r="Q307" s="237"/>
      <c r="R307" s="238">
        <f>SUM(R308:R361)</f>
        <v>0</v>
      </c>
      <c r="S307" s="237"/>
      <c r="T307" s="239">
        <f>SUM(T308:T361)</f>
        <v>110.20043900000002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40" t="s">
        <v>77</v>
      </c>
      <c r="AT307" s="241" t="s">
        <v>72</v>
      </c>
      <c r="AU307" s="241" t="s">
        <v>77</v>
      </c>
      <c r="AY307" s="240" t="s">
        <v>160</v>
      </c>
      <c r="BK307" s="242">
        <f>SUM(BK308:BK361)</f>
        <v>0</v>
      </c>
    </row>
    <row r="308" s="2" customFormat="1" ht="21.75" customHeight="1">
      <c r="A308" s="39"/>
      <c r="B308" s="40"/>
      <c r="C308" s="245" t="s">
        <v>420</v>
      </c>
      <c r="D308" s="245" t="s">
        <v>162</v>
      </c>
      <c r="E308" s="246" t="s">
        <v>421</v>
      </c>
      <c r="F308" s="247" t="s">
        <v>422</v>
      </c>
      <c r="G308" s="248" t="s">
        <v>175</v>
      </c>
      <c r="H308" s="249">
        <v>32.984000000000002</v>
      </c>
      <c r="I308" s="250"/>
      <c r="J308" s="251">
        <f>ROUND(I308*H308,2)</f>
        <v>0</v>
      </c>
      <c r="K308" s="252"/>
      <c r="L308" s="45"/>
      <c r="M308" s="253" t="s">
        <v>1</v>
      </c>
      <c r="N308" s="254" t="s">
        <v>38</v>
      </c>
      <c r="O308" s="92"/>
      <c r="P308" s="255">
        <f>O308*H308</f>
        <v>0</v>
      </c>
      <c r="Q308" s="255">
        <v>0</v>
      </c>
      <c r="R308" s="255">
        <f>Q308*H308</f>
        <v>0</v>
      </c>
      <c r="S308" s="255">
        <v>2.5</v>
      </c>
      <c r="T308" s="256">
        <f>S308*H308</f>
        <v>82.460000000000008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57" t="s">
        <v>166</v>
      </c>
      <c r="AT308" s="257" t="s">
        <v>162</v>
      </c>
      <c r="AU308" s="257" t="s">
        <v>81</v>
      </c>
      <c r="AY308" s="18" t="s">
        <v>160</v>
      </c>
      <c r="BE308" s="258">
        <f>IF(N308="základní",J308,0)</f>
        <v>0</v>
      </c>
      <c r="BF308" s="258">
        <f>IF(N308="snížená",J308,0)</f>
        <v>0</v>
      </c>
      <c r="BG308" s="258">
        <f>IF(N308="zákl. přenesená",J308,0)</f>
        <v>0</v>
      </c>
      <c r="BH308" s="258">
        <f>IF(N308="sníž. přenesená",J308,0)</f>
        <v>0</v>
      </c>
      <c r="BI308" s="258">
        <f>IF(N308="nulová",J308,0)</f>
        <v>0</v>
      </c>
      <c r="BJ308" s="18" t="s">
        <v>77</v>
      </c>
      <c r="BK308" s="258">
        <f>ROUND(I308*H308,2)</f>
        <v>0</v>
      </c>
      <c r="BL308" s="18" t="s">
        <v>166</v>
      </c>
      <c r="BM308" s="257" t="s">
        <v>423</v>
      </c>
    </row>
    <row r="309" s="13" customFormat="1">
      <c r="A309" s="13"/>
      <c r="B309" s="259"/>
      <c r="C309" s="260"/>
      <c r="D309" s="261" t="s">
        <v>168</v>
      </c>
      <c r="E309" s="262" t="s">
        <v>1</v>
      </c>
      <c r="F309" s="263" t="s">
        <v>424</v>
      </c>
      <c r="G309" s="260"/>
      <c r="H309" s="264">
        <v>32.984000000000002</v>
      </c>
      <c r="I309" s="265"/>
      <c r="J309" s="260"/>
      <c r="K309" s="260"/>
      <c r="L309" s="266"/>
      <c r="M309" s="267"/>
      <c r="N309" s="268"/>
      <c r="O309" s="268"/>
      <c r="P309" s="268"/>
      <c r="Q309" s="268"/>
      <c r="R309" s="268"/>
      <c r="S309" s="268"/>
      <c r="T309" s="269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70" t="s">
        <v>168</v>
      </c>
      <c r="AU309" s="270" t="s">
        <v>81</v>
      </c>
      <c r="AV309" s="13" t="s">
        <v>81</v>
      </c>
      <c r="AW309" s="13" t="s">
        <v>30</v>
      </c>
      <c r="AX309" s="13" t="s">
        <v>73</v>
      </c>
      <c r="AY309" s="270" t="s">
        <v>160</v>
      </c>
    </row>
    <row r="310" s="2" customFormat="1" ht="16.5" customHeight="1">
      <c r="A310" s="39"/>
      <c r="B310" s="40"/>
      <c r="C310" s="245" t="s">
        <v>425</v>
      </c>
      <c r="D310" s="245" t="s">
        <v>162</v>
      </c>
      <c r="E310" s="246" t="s">
        <v>426</v>
      </c>
      <c r="F310" s="247" t="s">
        <v>427</v>
      </c>
      <c r="G310" s="248" t="s">
        <v>165</v>
      </c>
      <c r="H310" s="249">
        <v>9.1199999999999992</v>
      </c>
      <c r="I310" s="250"/>
      <c r="J310" s="251">
        <f>ROUND(I310*H310,2)</f>
        <v>0</v>
      </c>
      <c r="K310" s="252"/>
      <c r="L310" s="45"/>
      <c r="M310" s="253" t="s">
        <v>1</v>
      </c>
      <c r="N310" s="254" t="s">
        <v>38</v>
      </c>
      <c r="O310" s="92"/>
      <c r="P310" s="255">
        <f>O310*H310</f>
        <v>0</v>
      </c>
      <c r="Q310" s="255">
        <v>0</v>
      </c>
      <c r="R310" s="255">
        <f>Q310*H310</f>
        <v>0</v>
      </c>
      <c r="S310" s="255">
        <v>0.11700000000000001</v>
      </c>
      <c r="T310" s="256">
        <f>S310*H310</f>
        <v>1.06704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57" t="s">
        <v>166</v>
      </c>
      <c r="AT310" s="257" t="s">
        <v>162</v>
      </c>
      <c r="AU310" s="257" t="s">
        <v>81</v>
      </c>
      <c r="AY310" s="18" t="s">
        <v>160</v>
      </c>
      <c r="BE310" s="258">
        <f>IF(N310="základní",J310,0)</f>
        <v>0</v>
      </c>
      <c r="BF310" s="258">
        <f>IF(N310="snížená",J310,0)</f>
        <v>0</v>
      </c>
      <c r="BG310" s="258">
        <f>IF(N310="zákl. přenesená",J310,0)</f>
        <v>0</v>
      </c>
      <c r="BH310" s="258">
        <f>IF(N310="sníž. přenesená",J310,0)</f>
        <v>0</v>
      </c>
      <c r="BI310" s="258">
        <f>IF(N310="nulová",J310,0)</f>
        <v>0</v>
      </c>
      <c r="BJ310" s="18" t="s">
        <v>77</v>
      </c>
      <c r="BK310" s="258">
        <f>ROUND(I310*H310,2)</f>
        <v>0</v>
      </c>
      <c r="BL310" s="18" t="s">
        <v>166</v>
      </c>
      <c r="BM310" s="257" t="s">
        <v>428</v>
      </c>
    </row>
    <row r="311" s="14" customFormat="1">
      <c r="A311" s="14"/>
      <c r="B311" s="271"/>
      <c r="C311" s="272"/>
      <c r="D311" s="261" t="s">
        <v>168</v>
      </c>
      <c r="E311" s="273" t="s">
        <v>1</v>
      </c>
      <c r="F311" s="274" t="s">
        <v>429</v>
      </c>
      <c r="G311" s="272"/>
      <c r="H311" s="273" t="s">
        <v>1</v>
      </c>
      <c r="I311" s="275"/>
      <c r="J311" s="272"/>
      <c r="K311" s="272"/>
      <c r="L311" s="276"/>
      <c r="M311" s="277"/>
      <c r="N311" s="278"/>
      <c r="O311" s="278"/>
      <c r="P311" s="278"/>
      <c r="Q311" s="278"/>
      <c r="R311" s="278"/>
      <c r="S311" s="278"/>
      <c r="T311" s="279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80" t="s">
        <v>168</v>
      </c>
      <c r="AU311" s="280" t="s">
        <v>81</v>
      </c>
      <c r="AV311" s="14" t="s">
        <v>77</v>
      </c>
      <c r="AW311" s="14" t="s">
        <v>30</v>
      </c>
      <c r="AX311" s="14" t="s">
        <v>73</v>
      </c>
      <c r="AY311" s="280" t="s">
        <v>160</v>
      </c>
    </row>
    <row r="312" s="14" customFormat="1">
      <c r="A312" s="14"/>
      <c r="B312" s="271"/>
      <c r="C312" s="272"/>
      <c r="D312" s="261" t="s">
        <v>168</v>
      </c>
      <c r="E312" s="273" t="s">
        <v>1</v>
      </c>
      <c r="F312" s="274" t="s">
        <v>430</v>
      </c>
      <c r="G312" s="272"/>
      <c r="H312" s="273" t="s">
        <v>1</v>
      </c>
      <c r="I312" s="275"/>
      <c r="J312" s="272"/>
      <c r="K312" s="272"/>
      <c r="L312" s="276"/>
      <c r="M312" s="277"/>
      <c r="N312" s="278"/>
      <c r="O312" s="278"/>
      <c r="P312" s="278"/>
      <c r="Q312" s="278"/>
      <c r="R312" s="278"/>
      <c r="S312" s="278"/>
      <c r="T312" s="279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80" t="s">
        <v>168</v>
      </c>
      <c r="AU312" s="280" t="s">
        <v>81</v>
      </c>
      <c r="AV312" s="14" t="s">
        <v>77</v>
      </c>
      <c r="AW312" s="14" t="s">
        <v>30</v>
      </c>
      <c r="AX312" s="14" t="s">
        <v>73</v>
      </c>
      <c r="AY312" s="280" t="s">
        <v>160</v>
      </c>
    </row>
    <row r="313" s="13" customFormat="1">
      <c r="A313" s="13"/>
      <c r="B313" s="259"/>
      <c r="C313" s="260"/>
      <c r="D313" s="261" t="s">
        <v>168</v>
      </c>
      <c r="E313" s="262" t="s">
        <v>1</v>
      </c>
      <c r="F313" s="263" t="s">
        <v>431</v>
      </c>
      <c r="G313" s="260"/>
      <c r="H313" s="264">
        <v>9.1199999999999992</v>
      </c>
      <c r="I313" s="265"/>
      <c r="J313" s="260"/>
      <c r="K313" s="260"/>
      <c r="L313" s="266"/>
      <c r="M313" s="267"/>
      <c r="N313" s="268"/>
      <c r="O313" s="268"/>
      <c r="P313" s="268"/>
      <c r="Q313" s="268"/>
      <c r="R313" s="268"/>
      <c r="S313" s="268"/>
      <c r="T313" s="269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70" t="s">
        <v>168</v>
      </c>
      <c r="AU313" s="270" t="s">
        <v>81</v>
      </c>
      <c r="AV313" s="13" t="s">
        <v>81</v>
      </c>
      <c r="AW313" s="13" t="s">
        <v>30</v>
      </c>
      <c r="AX313" s="13" t="s">
        <v>73</v>
      </c>
      <c r="AY313" s="270" t="s">
        <v>160</v>
      </c>
    </row>
    <row r="314" s="15" customFormat="1">
      <c r="A314" s="15"/>
      <c r="B314" s="281"/>
      <c r="C314" s="282"/>
      <c r="D314" s="261" t="s">
        <v>168</v>
      </c>
      <c r="E314" s="283" t="s">
        <v>1</v>
      </c>
      <c r="F314" s="284" t="s">
        <v>171</v>
      </c>
      <c r="G314" s="282"/>
      <c r="H314" s="285">
        <v>9.1199999999999992</v>
      </c>
      <c r="I314" s="286"/>
      <c r="J314" s="282"/>
      <c r="K314" s="282"/>
      <c r="L314" s="287"/>
      <c r="M314" s="288"/>
      <c r="N314" s="289"/>
      <c r="O314" s="289"/>
      <c r="P314" s="289"/>
      <c r="Q314" s="289"/>
      <c r="R314" s="289"/>
      <c r="S314" s="289"/>
      <c r="T314" s="290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91" t="s">
        <v>168</v>
      </c>
      <c r="AU314" s="291" t="s">
        <v>81</v>
      </c>
      <c r="AV314" s="15" t="s">
        <v>166</v>
      </c>
      <c r="AW314" s="15" t="s">
        <v>30</v>
      </c>
      <c r="AX314" s="15" t="s">
        <v>77</v>
      </c>
      <c r="AY314" s="291" t="s">
        <v>160</v>
      </c>
    </row>
    <row r="315" s="2" customFormat="1" ht="16.5" customHeight="1">
      <c r="A315" s="39"/>
      <c r="B315" s="40"/>
      <c r="C315" s="245" t="s">
        <v>432</v>
      </c>
      <c r="D315" s="245" t="s">
        <v>162</v>
      </c>
      <c r="E315" s="246" t="s">
        <v>433</v>
      </c>
      <c r="F315" s="247" t="s">
        <v>434</v>
      </c>
      <c r="G315" s="248" t="s">
        <v>175</v>
      </c>
      <c r="H315" s="249">
        <v>0.42299999999999999</v>
      </c>
      <c r="I315" s="250"/>
      <c r="J315" s="251">
        <f>ROUND(I315*H315,2)</f>
        <v>0</v>
      </c>
      <c r="K315" s="252"/>
      <c r="L315" s="45"/>
      <c r="M315" s="253" t="s">
        <v>1</v>
      </c>
      <c r="N315" s="254" t="s">
        <v>38</v>
      </c>
      <c r="O315" s="92"/>
      <c r="P315" s="255">
        <f>O315*H315</f>
        <v>0</v>
      </c>
      <c r="Q315" s="255">
        <v>0</v>
      </c>
      <c r="R315" s="255">
        <f>Q315*H315</f>
        <v>0</v>
      </c>
      <c r="S315" s="255">
        <v>1.671</v>
      </c>
      <c r="T315" s="256">
        <f>S315*H315</f>
        <v>0.70683300000000004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57" t="s">
        <v>166</v>
      </c>
      <c r="AT315" s="257" t="s">
        <v>162</v>
      </c>
      <c r="AU315" s="257" t="s">
        <v>81</v>
      </c>
      <c r="AY315" s="18" t="s">
        <v>160</v>
      </c>
      <c r="BE315" s="258">
        <f>IF(N315="základní",J315,0)</f>
        <v>0</v>
      </c>
      <c r="BF315" s="258">
        <f>IF(N315="snížená",J315,0)</f>
        <v>0</v>
      </c>
      <c r="BG315" s="258">
        <f>IF(N315="zákl. přenesená",J315,0)</f>
        <v>0</v>
      </c>
      <c r="BH315" s="258">
        <f>IF(N315="sníž. přenesená",J315,0)</f>
        <v>0</v>
      </c>
      <c r="BI315" s="258">
        <f>IF(N315="nulová",J315,0)</f>
        <v>0</v>
      </c>
      <c r="BJ315" s="18" t="s">
        <v>77</v>
      </c>
      <c r="BK315" s="258">
        <f>ROUND(I315*H315,2)</f>
        <v>0</v>
      </c>
      <c r="BL315" s="18" t="s">
        <v>166</v>
      </c>
      <c r="BM315" s="257" t="s">
        <v>435</v>
      </c>
    </row>
    <row r="316" s="13" customFormat="1">
      <c r="A316" s="13"/>
      <c r="B316" s="259"/>
      <c r="C316" s="260"/>
      <c r="D316" s="261" t="s">
        <v>168</v>
      </c>
      <c r="E316" s="262" t="s">
        <v>1</v>
      </c>
      <c r="F316" s="263" t="s">
        <v>436</v>
      </c>
      <c r="G316" s="260"/>
      <c r="H316" s="264">
        <v>0.42299999999999999</v>
      </c>
      <c r="I316" s="265"/>
      <c r="J316" s="260"/>
      <c r="K316" s="260"/>
      <c r="L316" s="266"/>
      <c r="M316" s="267"/>
      <c r="N316" s="268"/>
      <c r="O316" s="268"/>
      <c r="P316" s="268"/>
      <c r="Q316" s="268"/>
      <c r="R316" s="268"/>
      <c r="S316" s="268"/>
      <c r="T316" s="269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70" t="s">
        <v>168</v>
      </c>
      <c r="AU316" s="270" t="s">
        <v>81</v>
      </c>
      <c r="AV316" s="13" t="s">
        <v>81</v>
      </c>
      <c r="AW316" s="13" t="s">
        <v>30</v>
      </c>
      <c r="AX316" s="13" t="s">
        <v>73</v>
      </c>
      <c r="AY316" s="270" t="s">
        <v>160</v>
      </c>
    </row>
    <row r="317" s="14" customFormat="1">
      <c r="A317" s="14"/>
      <c r="B317" s="271"/>
      <c r="C317" s="272"/>
      <c r="D317" s="261" t="s">
        <v>168</v>
      </c>
      <c r="E317" s="273" t="s">
        <v>1</v>
      </c>
      <c r="F317" s="274" t="s">
        <v>437</v>
      </c>
      <c r="G317" s="272"/>
      <c r="H317" s="273" t="s">
        <v>1</v>
      </c>
      <c r="I317" s="275"/>
      <c r="J317" s="272"/>
      <c r="K317" s="272"/>
      <c r="L317" s="276"/>
      <c r="M317" s="277"/>
      <c r="N317" s="278"/>
      <c r="O317" s="278"/>
      <c r="P317" s="278"/>
      <c r="Q317" s="278"/>
      <c r="R317" s="278"/>
      <c r="S317" s="278"/>
      <c r="T317" s="279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80" t="s">
        <v>168</v>
      </c>
      <c r="AU317" s="280" t="s">
        <v>81</v>
      </c>
      <c r="AV317" s="14" t="s">
        <v>77</v>
      </c>
      <c r="AW317" s="14" t="s">
        <v>30</v>
      </c>
      <c r="AX317" s="14" t="s">
        <v>73</v>
      </c>
      <c r="AY317" s="280" t="s">
        <v>160</v>
      </c>
    </row>
    <row r="318" s="15" customFormat="1">
      <c r="A318" s="15"/>
      <c r="B318" s="281"/>
      <c r="C318" s="282"/>
      <c r="D318" s="261" t="s">
        <v>168</v>
      </c>
      <c r="E318" s="283" t="s">
        <v>1</v>
      </c>
      <c r="F318" s="284" t="s">
        <v>171</v>
      </c>
      <c r="G318" s="282"/>
      <c r="H318" s="285">
        <v>0.42299999999999999</v>
      </c>
      <c r="I318" s="286"/>
      <c r="J318" s="282"/>
      <c r="K318" s="282"/>
      <c r="L318" s="287"/>
      <c r="M318" s="288"/>
      <c r="N318" s="289"/>
      <c r="O318" s="289"/>
      <c r="P318" s="289"/>
      <c r="Q318" s="289"/>
      <c r="R318" s="289"/>
      <c r="S318" s="289"/>
      <c r="T318" s="290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91" t="s">
        <v>168</v>
      </c>
      <c r="AU318" s="291" t="s">
        <v>81</v>
      </c>
      <c r="AV318" s="15" t="s">
        <v>166</v>
      </c>
      <c r="AW318" s="15" t="s">
        <v>30</v>
      </c>
      <c r="AX318" s="15" t="s">
        <v>77</v>
      </c>
      <c r="AY318" s="291" t="s">
        <v>160</v>
      </c>
    </row>
    <row r="319" s="2" customFormat="1" ht="21.75" customHeight="1">
      <c r="A319" s="39"/>
      <c r="B319" s="40"/>
      <c r="C319" s="245" t="s">
        <v>438</v>
      </c>
      <c r="D319" s="245" t="s">
        <v>162</v>
      </c>
      <c r="E319" s="246" t="s">
        <v>439</v>
      </c>
      <c r="F319" s="247" t="s">
        <v>440</v>
      </c>
      <c r="G319" s="248" t="s">
        <v>227</v>
      </c>
      <c r="H319" s="249">
        <v>8.7149999999999999</v>
      </c>
      <c r="I319" s="250"/>
      <c r="J319" s="251">
        <f>ROUND(I319*H319,2)</f>
        <v>0</v>
      </c>
      <c r="K319" s="252"/>
      <c r="L319" s="45"/>
      <c r="M319" s="253" t="s">
        <v>1</v>
      </c>
      <c r="N319" s="254" t="s">
        <v>38</v>
      </c>
      <c r="O319" s="92"/>
      <c r="P319" s="255">
        <f>O319*H319</f>
        <v>0</v>
      </c>
      <c r="Q319" s="255">
        <v>0</v>
      </c>
      <c r="R319" s="255">
        <f>Q319*H319</f>
        <v>0</v>
      </c>
      <c r="S319" s="255">
        <v>0.070000000000000007</v>
      </c>
      <c r="T319" s="256">
        <f>S319*H319</f>
        <v>0.61005000000000009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57" t="s">
        <v>166</v>
      </c>
      <c r="AT319" s="257" t="s">
        <v>162</v>
      </c>
      <c r="AU319" s="257" t="s">
        <v>81</v>
      </c>
      <c r="AY319" s="18" t="s">
        <v>160</v>
      </c>
      <c r="BE319" s="258">
        <f>IF(N319="základní",J319,0)</f>
        <v>0</v>
      </c>
      <c r="BF319" s="258">
        <f>IF(N319="snížená",J319,0)</f>
        <v>0</v>
      </c>
      <c r="BG319" s="258">
        <f>IF(N319="zákl. přenesená",J319,0)</f>
        <v>0</v>
      </c>
      <c r="BH319" s="258">
        <f>IF(N319="sníž. přenesená",J319,0)</f>
        <v>0</v>
      </c>
      <c r="BI319" s="258">
        <f>IF(N319="nulová",J319,0)</f>
        <v>0</v>
      </c>
      <c r="BJ319" s="18" t="s">
        <v>77</v>
      </c>
      <c r="BK319" s="258">
        <f>ROUND(I319*H319,2)</f>
        <v>0</v>
      </c>
      <c r="BL319" s="18" t="s">
        <v>166</v>
      </c>
      <c r="BM319" s="257" t="s">
        <v>441</v>
      </c>
    </row>
    <row r="320" s="13" customFormat="1">
      <c r="A320" s="13"/>
      <c r="B320" s="259"/>
      <c r="C320" s="260"/>
      <c r="D320" s="261" t="s">
        <v>168</v>
      </c>
      <c r="E320" s="262" t="s">
        <v>1</v>
      </c>
      <c r="F320" s="263" t="s">
        <v>442</v>
      </c>
      <c r="G320" s="260"/>
      <c r="H320" s="264">
        <v>5.2649999999999997</v>
      </c>
      <c r="I320" s="265"/>
      <c r="J320" s="260"/>
      <c r="K320" s="260"/>
      <c r="L320" s="266"/>
      <c r="M320" s="267"/>
      <c r="N320" s="268"/>
      <c r="O320" s="268"/>
      <c r="P320" s="268"/>
      <c r="Q320" s="268"/>
      <c r="R320" s="268"/>
      <c r="S320" s="268"/>
      <c r="T320" s="269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70" t="s">
        <v>168</v>
      </c>
      <c r="AU320" s="270" t="s">
        <v>81</v>
      </c>
      <c r="AV320" s="13" t="s">
        <v>81</v>
      </c>
      <c r="AW320" s="13" t="s">
        <v>30</v>
      </c>
      <c r="AX320" s="13" t="s">
        <v>73</v>
      </c>
      <c r="AY320" s="270" t="s">
        <v>160</v>
      </c>
    </row>
    <row r="321" s="14" customFormat="1">
      <c r="A321" s="14"/>
      <c r="B321" s="271"/>
      <c r="C321" s="272"/>
      <c r="D321" s="261" t="s">
        <v>168</v>
      </c>
      <c r="E321" s="273" t="s">
        <v>1</v>
      </c>
      <c r="F321" s="274" t="s">
        <v>443</v>
      </c>
      <c r="G321" s="272"/>
      <c r="H321" s="273" t="s">
        <v>1</v>
      </c>
      <c r="I321" s="275"/>
      <c r="J321" s="272"/>
      <c r="K321" s="272"/>
      <c r="L321" s="276"/>
      <c r="M321" s="277"/>
      <c r="N321" s="278"/>
      <c r="O321" s="278"/>
      <c r="P321" s="278"/>
      <c r="Q321" s="278"/>
      <c r="R321" s="278"/>
      <c r="S321" s="278"/>
      <c r="T321" s="279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80" t="s">
        <v>168</v>
      </c>
      <c r="AU321" s="280" t="s">
        <v>81</v>
      </c>
      <c r="AV321" s="14" t="s">
        <v>77</v>
      </c>
      <c r="AW321" s="14" t="s">
        <v>30</v>
      </c>
      <c r="AX321" s="14" t="s">
        <v>73</v>
      </c>
      <c r="AY321" s="280" t="s">
        <v>160</v>
      </c>
    </row>
    <row r="322" s="13" customFormat="1">
      <c r="A322" s="13"/>
      <c r="B322" s="259"/>
      <c r="C322" s="260"/>
      <c r="D322" s="261" t="s">
        <v>168</v>
      </c>
      <c r="E322" s="262" t="s">
        <v>1</v>
      </c>
      <c r="F322" s="263" t="s">
        <v>444</v>
      </c>
      <c r="G322" s="260"/>
      <c r="H322" s="264">
        <v>3.4500000000000002</v>
      </c>
      <c r="I322" s="265"/>
      <c r="J322" s="260"/>
      <c r="K322" s="260"/>
      <c r="L322" s="266"/>
      <c r="M322" s="267"/>
      <c r="N322" s="268"/>
      <c r="O322" s="268"/>
      <c r="P322" s="268"/>
      <c r="Q322" s="268"/>
      <c r="R322" s="268"/>
      <c r="S322" s="268"/>
      <c r="T322" s="269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70" t="s">
        <v>168</v>
      </c>
      <c r="AU322" s="270" t="s">
        <v>81</v>
      </c>
      <c r="AV322" s="13" t="s">
        <v>81</v>
      </c>
      <c r="AW322" s="13" t="s">
        <v>30</v>
      </c>
      <c r="AX322" s="13" t="s">
        <v>73</v>
      </c>
      <c r="AY322" s="270" t="s">
        <v>160</v>
      </c>
    </row>
    <row r="323" s="14" customFormat="1">
      <c r="A323" s="14"/>
      <c r="B323" s="271"/>
      <c r="C323" s="272"/>
      <c r="D323" s="261" t="s">
        <v>168</v>
      </c>
      <c r="E323" s="273" t="s">
        <v>1</v>
      </c>
      <c r="F323" s="274" t="s">
        <v>445</v>
      </c>
      <c r="G323" s="272"/>
      <c r="H323" s="273" t="s">
        <v>1</v>
      </c>
      <c r="I323" s="275"/>
      <c r="J323" s="272"/>
      <c r="K323" s="272"/>
      <c r="L323" s="276"/>
      <c r="M323" s="277"/>
      <c r="N323" s="278"/>
      <c r="O323" s="278"/>
      <c r="P323" s="278"/>
      <c r="Q323" s="278"/>
      <c r="R323" s="278"/>
      <c r="S323" s="278"/>
      <c r="T323" s="279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80" t="s">
        <v>168</v>
      </c>
      <c r="AU323" s="280" t="s">
        <v>81</v>
      </c>
      <c r="AV323" s="14" t="s">
        <v>77</v>
      </c>
      <c r="AW323" s="14" t="s">
        <v>30</v>
      </c>
      <c r="AX323" s="14" t="s">
        <v>73</v>
      </c>
      <c r="AY323" s="280" t="s">
        <v>160</v>
      </c>
    </row>
    <row r="324" s="15" customFormat="1">
      <c r="A324" s="15"/>
      <c r="B324" s="281"/>
      <c r="C324" s="282"/>
      <c r="D324" s="261" t="s">
        <v>168</v>
      </c>
      <c r="E324" s="283" t="s">
        <v>1</v>
      </c>
      <c r="F324" s="284" t="s">
        <v>171</v>
      </c>
      <c r="G324" s="282"/>
      <c r="H324" s="285">
        <v>8.7149999999999999</v>
      </c>
      <c r="I324" s="286"/>
      <c r="J324" s="282"/>
      <c r="K324" s="282"/>
      <c r="L324" s="287"/>
      <c r="M324" s="288"/>
      <c r="N324" s="289"/>
      <c r="O324" s="289"/>
      <c r="P324" s="289"/>
      <c r="Q324" s="289"/>
      <c r="R324" s="289"/>
      <c r="S324" s="289"/>
      <c r="T324" s="290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91" t="s">
        <v>168</v>
      </c>
      <c r="AU324" s="291" t="s">
        <v>81</v>
      </c>
      <c r="AV324" s="15" t="s">
        <v>166</v>
      </c>
      <c r="AW324" s="15" t="s">
        <v>30</v>
      </c>
      <c r="AX324" s="15" t="s">
        <v>77</v>
      </c>
      <c r="AY324" s="291" t="s">
        <v>160</v>
      </c>
    </row>
    <row r="325" s="2" customFormat="1" ht="21.75" customHeight="1">
      <c r="A325" s="39"/>
      <c r="B325" s="40"/>
      <c r="C325" s="245" t="s">
        <v>446</v>
      </c>
      <c r="D325" s="245" t="s">
        <v>162</v>
      </c>
      <c r="E325" s="246" t="s">
        <v>447</v>
      </c>
      <c r="F325" s="247" t="s">
        <v>448</v>
      </c>
      <c r="G325" s="248" t="s">
        <v>165</v>
      </c>
      <c r="H325" s="249">
        <v>2.492</v>
      </c>
      <c r="I325" s="250"/>
      <c r="J325" s="251">
        <f>ROUND(I325*H325,2)</f>
        <v>0</v>
      </c>
      <c r="K325" s="252"/>
      <c r="L325" s="45"/>
      <c r="M325" s="253" t="s">
        <v>1</v>
      </c>
      <c r="N325" s="254" t="s">
        <v>38</v>
      </c>
      <c r="O325" s="92"/>
      <c r="P325" s="255">
        <f>O325*H325</f>
        <v>0</v>
      </c>
      <c r="Q325" s="255">
        <v>0</v>
      </c>
      <c r="R325" s="255">
        <f>Q325*H325</f>
        <v>0</v>
      </c>
      <c r="S325" s="255">
        <v>0.38300000000000001</v>
      </c>
      <c r="T325" s="256">
        <f>S325*H325</f>
        <v>0.95443600000000006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57" t="s">
        <v>166</v>
      </c>
      <c r="AT325" s="257" t="s">
        <v>162</v>
      </c>
      <c r="AU325" s="257" t="s">
        <v>81</v>
      </c>
      <c r="AY325" s="18" t="s">
        <v>160</v>
      </c>
      <c r="BE325" s="258">
        <f>IF(N325="základní",J325,0)</f>
        <v>0</v>
      </c>
      <c r="BF325" s="258">
        <f>IF(N325="snížená",J325,0)</f>
        <v>0</v>
      </c>
      <c r="BG325" s="258">
        <f>IF(N325="zákl. přenesená",J325,0)</f>
        <v>0</v>
      </c>
      <c r="BH325" s="258">
        <f>IF(N325="sníž. přenesená",J325,0)</f>
        <v>0</v>
      </c>
      <c r="BI325" s="258">
        <f>IF(N325="nulová",J325,0)</f>
        <v>0</v>
      </c>
      <c r="BJ325" s="18" t="s">
        <v>77</v>
      </c>
      <c r="BK325" s="258">
        <f>ROUND(I325*H325,2)</f>
        <v>0</v>
      </c>
      <c r="BL325" s="18" t="s">
        <v>166</v>
      </c>
      <c r="BM325" s="257" t="s">
        <v>449</v>
      </c>
    </row>
    <row r="326" s="13" customFormat="1">
      <c r="A326" s="13"/>
      <c r="B326" s="259"/>
      <c r="C326" s="260"/>
      <c r="D326" s="261" t="s">
        <v>168</v>
      </c>
      <c r="E326" s="262" t="s">
        <v>1</v>
      </c>
      <c r="F326" s="263" t="s">
        <v>450</v>
      </c>
      <c r="G326" s="260"/>
      <c r="H326" s="264">
        <v>2.492</v>
      </c>
      <c r="I326" s="265"/>
      <c r="J326" s="260"/>
      <c r="K326" s="260"/>
      <c r="L326" s="266"/>
      <c r="M326" s="267"/>
      <c r="N326" s="268"/>
      <c r="O326" s="268"/>
      <c r="P326" s="268"/>
      <c r="Q326" s="268"/>
      <c r="R326" s="268"/>
      <c r="S326" s="268"/>
      <c r="T326" s="269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70" t="s">
        <v>168</v>
      </c>
      <c r="AU326" s="270" t="s">
        <v>81</v>
      </c>
      <c r="AV326" s="13" t="s">
        <v>81</v>
      </c>
      <c r="AW326" s="13" t="s">
        <v>30</v>
      </c>
      <c r="AX326" s="13" t="s">
        <v>73</v>
      </c>
      <c r="AY326" s="270" t="s">
        <v>160</v>
      </c>
    </row>
    <row r="327" s="15" customFormat="1">
      <c r="A327" s="15"/>
      <c r="B327" s="281"/>
      <c r="C327" s="282"/>
      <c r="D327" s="261" t="s">
        <v>168</v>
      </c>
      <c r="E327" s="283" t="s">
        <v>1</v>
      </c>
      <c r="F327" s="284" t="s">
        <v>171</v>
      </c>
      <c r="G327" s="282"/>
      <c r="H327" s="285">
        <v>2.492</v>
      </c>
      <c r="I327" s="286"/>
      <c r="J327" s="282"/>
      <c r="K327" s="282"/>
      <c r="L327" s="287"/>
      <c r="M327" s="288"/>
      <c r="N327" s="289"/>
      <c r="O327" s="289"/>
      <c r="P327" s="289"/>
      <c r="Q327" s="289"/>
      <c r="R327" s="289"/>
      <c r="S327" s="289"/>
      <c r="T327" s="290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91" t="s">
        <v>168</v>
      </c>
      <c r="AU327" s="291" t="s">
        <v>81</v>
      </c>
      <c r="AV327" s="15" t="s">
        <v>166</v>
      </c>
      <c r="AW327" s="15" t="s">
        <v>30</v>
      </c>
      <c r="AX327" s="15" t="s">
        <v>77</v>
      </c>
      <c r="AY327" s="291" t="s">
        <v>160</v>
      </c>
    </row>
    <row r="328" s="2" customFormat="1" ht="16.5" customHeight="1">
      <c r="A328" s="39"/>
      <c r="B328" s="40"/>
      <c r="C328" s="245" t="s">
        <v>451</v>
      </c>
      <c r="D328" s="245" t="s">
        <v>162</v>
      </c>
      <c r="E328" s="246" t="s">
        <v>452</v>
      </c>
      <c r="F328" s="247" t="s">
        <v>453</v>
      </c>
      <c r="G328" s="248" t="s">
        <v>227</v>
      </c>
      <c r="H328" s="249">
        <v>2.5</v>
      </c>
      <c r="I328" s="250"/>
      <c r="J328" s="251">
        <f>ROUND(I328*H328,2)</f>
        <v>0</v>
      </c>
      <c r="K328" s="252"/>
      <c r="L328" s="45"/>
      <c r="M328" s="253" t="s">
        <v>1</v>
      </c>
      <c r="N328" s="254" t="s">
        <v>38</v>
      </c>
      <c r="O328" s="92"/>
      <c r="P328" s="255">
        <f>O328*H328</f>
        <v>0</v>
      </c>
      <c r="Q328" s="255">
        <v>0</v>
      </c>
      <c r="R328" s="255">
        <f>Q328*H328</f>
        <v>0</v>
      </c>
      <c r="S328" s="255">
        <v>0.14399999999999999</v>
      </c>
      <c r="T328" s="256">
        <f>S328*H328</f>
        <v>0.35999999999999999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57" t="s">
        <v>166</v>
      </c>
      <c r="AT328" s="257" t="s">
        <v>162</v>
      </c>
      <c r="AU328" s="257" t="s">
        <v>81</v>
      </c>
      <c r="AY328" s="18" t="s">
        <v>160</v>
      </c>
      <c r="BE328" s="258">
        <f>IF(N328="základní",J328,0)</f>
        <v>0</v>
      </c>
      <c r="BF328" s="258">
        <f>IF(N328="snížená",J328,0)</f>
        <v>0</v>
      </c>
      <c r="BG328" s="258">
        <f>IF(N328="zákl. přenesená",J328,0)</f>
        <v>0</v>
      </c>
      <c r="BH328" s="258">
        <f>IF(N328="sníž. přenesená",J328,0)</f>
        <v>0</v>
      </c>
      <c r="BI328" s="258">
        <f>IF(N328="nulová",J328,0)</f>
        <v>0</v>
      </c>
      <c r="BJ328" s="18" t="s">
        <v>77</v>
      </c>
      <c r="BK328" s="258">
        <f>ROUND(I328*H328,2)</f>
        <v>0</v>
      </c>
      <c r="BL328" s="18" t="s">
        <v>166</v>
      </c>
      <c r="BM328" s="257" t="s">
        <v>454</v>
      </c>
    </row>
    <row r="329" s="13" customFormat="1">
      <c r="A329" s="13"/>
      <c r="B329" s="259"/>
      <c r="C329" s="260"/>
      <c r="D329" s="261" t="s">
        <v>168</v>
      </c>
      <c r="E329" s="262" t="s">
        <v>1</v>
      </c>
      <c r="F329" s="263" t="s">
        <v>455</v>
      </c>
      <c r="G329" s="260"/>
      <c r="H329" s="264">
        <v>2.5</v>
      </c>
      <c r="I329" s="265"/>
      <c r="J329" s="260"/>
      <c r="K329" s="260"/>
      <c r="L329" s="266"/>
      <c r="M329" s="267"/>
      <c r="N329" s="268"/>
      <c r="O329" s="268"/>
      <c r="P329" s="268"/>
      <c r="Q329" s="268"/>
      <c r="R329" s="268"/>
      <c r="S329" s="268"/>
      <c r="T329" s="269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70" t="s">
        <v>168</v>
      </c>
      <c r="AU329" s="270" t="s">
        <v>81</v>
      </c>
      <c r="AV329" s="13" t="s">
        <v>81</v>
      </c>
      <c r="AW329" s="13" t="s">
        <v>30</v>
      </c>
      <c r="AX329" s="13" t="s">
        <v>73</v>
      </c>
      <c r="AY329" s="270" t="s">
        <v>160</v>
      </c>
    </row>
    <row r="330" s="15" customFormat="1">
      <c r="A330" s="15"/>
      <c r="B330" s="281"/>
      <c r="C330" s="282"/>
      <c r="D330" s="261" t="s">
        <v>168</v>
      </c>
      <c r="E330" s="283" t="s">
        <v>1</v>
      </c>
      <c r="F330" s="284" t="s">
        <v>171</v>
      </c>
      <c r="G330" s="282"/>
      <c r="H330" s="285">
        <v>2.5</v>
      </c>
      <c r="I330" s="286"/>
      <c r="J330" s="282"/>
      <c r="K330" s="282"/>
      <c r="L330" s="287"/>
      <c r="M330" s="288"/>
      <c r="N330" s="289"/>
      <c r="O330" s="289"/>
      <c r="P330" s="289"/>
      <c r="Q330" s="289"/>
      <c r="R330" s="289"/>
      <c r="S330" s="289"/>
      <c r="T330" s="290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91" t="s">
        <v>168</v>
      </c>
      <c r="AU330" s="291" t="s">
        <v>81</v>
      </c>
      <c r="AV330" s="15" t="s">
        <v>166</v>
      </c>
      <c r="AW330" s="15" t="s">
        <v>30</v>
      </c>
      <c r="AX330" s="15" t="s">
        <v>77</v>
      </c>
      <c r="AY330" s="291" t="s">
        <v>160</v>
      </c>
    </row>
    <row r="331" s="2" customFormat="1" ht="21.75" customHeight="1">
      <c r="A331" s="39"/>
      <c r="B331" s="40"/>
      <c r="C331" s="245" t="s">
        <v>456</v>
      </c>
      <c r="D331" s="245" t="s">
        <v>162</v>
      </c>
      <c r="E331" s="246" t="s">
        <v>457</v>
      </c>
      <c r="F331" s="247" t="s">
        <v>458</v>
      </c>
      <c r="G331" s="248" t="s">
        <v>165</v>
      </c>
      <c r="H331" s="249">
        <v>13.845000000000001</v>
      </c>
      <c r="I331" s="250"/>
      <c r="J331" s="251">
        <f>ROUND(I331*H331,2)</f>
        <v>0</v>
      </c>
      <c r="K331" s="252"/>
      <c r="L331" s="45"/>
      <c r="M331" s="253" t="s">
        <v>1</v>
      </c>
      <c r="N331" s="254" t="s">
        <v>38</v>
      </c>
      <c r="O331" s="92"/>
      <c r="P331" s="255">
        <f>O331*H331</f>
        <v>0</v>
      </c>
      <c r="Q331" s="255">
        <v>0</v>
      </c>
      <c r="R331" s="255">
        <f>Q331*H331</f>
        <v>0</v>
      </c>
      <c r="S331" s="255">
        <v>0.048000000000000001</v>
      </c>
      <c r="T331" s="256">
        <f>S331*H331</f>
        <v>0.66456000000000004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57" t="s">
        <v>166</v>
      </c>
      <c r="AT331" s="257" t="s">
        <v>162</v>
      </c>
      <c r="AU331" s="257" t="s">
        <v>81</v>
      </c>
      <c r="AY331" s="18" t="s">
        <v>160</v>
      </c>
      <c r="BE331" s="258">
        <f>IF(N331="základní",J331,0)</f>
        <v>0</v>
      </c>
      <c r="BF331" s="258">
        <f>IF(N331="snížená",J331,0)</f>
        <v>0</v>
      </c>
      <c r="BG331" s="258">
        <f>IF(N331="zákl. přenesená",J331,0)</f>
        <v>0</v>
      </c>
      <c r="BH331" s="258">
        <f>IF(N331="sníž. přenesená",J331,0)</f>
        <v>0</v>
      </c>
      <c r="BI331" s="258">
        <f>IF(N331="nulová",J331,0)</f>
        <v>0</v>
      </c>
      <c r="BJ331" s="18" t="s">
        <v>77</v>
      </c>
      <c r="BK331" s="258">
        <f>ROUND(I331*H331,2)</f>
        <v>0</v>
      </c>
      <c r="BL331" s="18" t="s">
        <v>166</v>
      </c>
      <c r="BM331" s="257" t="s">
        <v>459</v>
      </c>
    </row>
    <row r="332" s="13" customFormat="1">
      <c r="A332" s="13"/>
      <c r="B332" s="259"/>
      <c r="C332" s="260"/>
      <c r="D332" s="261" t="s">
        <v>168</v>
      </c>
      <c r="E332" s="262" t="s">
        <v>1</v>
      </c>
      <c r="F332" s="263" t="s">
        <v>460</v>
      </c>
      <c r="G332" s="260"/>
      <c r="H332" s="264">
        <v>0.93500000000000005</v>
      </c>
      <c r="I332" s="265"/>
      <c r="J332" s="260"/>
      <c r="K332" s="260"/>
      <c r="L332" s="266"/>
      <c r="M332" s="267"/>
      <c r="N332" s="268"/>
      <c r="O332" s="268"/>
      <c r="P332" s="268"/>
      <c r="Q332" s="268"/>
      <c r="R332" s="268"/>
      <c r="S332" s="268"/>
      <c r="T332" s="269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70" t="s">
        <v>168</v>
      </c>
      <c r="AU332" s="270" t="s">
        <v>81</v>
      </c>
      <c r="AV332" s="13" t="s">
        <v>81</v>
      </c>
      <c r="AW332" s="13" t="s">
        <v>30</v>
      </c>
      <c r="AX332" s="13" t="s">
        <v>73</v>
      </c>
      <c r="AY332" s="270" t="s">
        <v>160</v>
      </c>
    </row>
    <row r="333" s="13" customFormat="1">
      <c r="A333" s="13"/>
      <c r="B333" s="259"/>
      <c r="C333" s="260"/>
      <c r="D333" s="261" t="s">
        <v>168</v>
      </c>
      <c r="E333" s="262" t="s">
        <v>1</v>
      </c>
      <c r="F333" s="263" t="s">
        <v>461</v>
      </c>
      <c r="G333" s="260"/>
      <c r="H333" s="264">
        <v>3.9100000000000001</v>
      </c>
      <c r="I333" s="265"/>
      <c r="J333" s="260"/>
      <c r="K333" s="260"/>
      <c r="L333" s="266"/>
      <c r="M333" s="267"/>
      <c r="N333" s="268"/>
      <c r="O333" s="268"/>
      <c r="P333" s="268"/>
      <c r="Q333" s="268"/>
      <c r="R333" s="268"/>
      <c r="S333" s="268"/>
      <c r="T333" s="269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70" t="s">
        <v>168</v>
      </c>
      <c r="AU333" s="270" t="s">
        <v>81</v>
      </c>
      <c r="AV333" s="13" t="s">
        <v>81</v>
      </c>
      <c r="AW333" s="13" t="s">
        <v>30</v>
      </c>
      <c r="AX333" s="13" t="s">
        <v>73</v>
      </c>
      <c r="AY333" s="270" t="s">
        <v>160</v>
      </c>
    </row>
    <row r="334" s="13" customFormat="1">
      <c r="A334" s="13"/>
      <c r="B334" s="259"/>
      <c r="C334" s="260"/>
      <c r="D334" s="261" t="s">
        <v>168</v>
      </c>
      <c r="E334" s="262" t="s">
        <v>1</v>
      </c>
      <c r="F334" s="263" t="s">
        <v>462</v>
      </c>
      <c r="G334" s="260"/>
      <c r="H334" s="264">
        <v>9</v>
      </c>
      <c r="I334" s="265"/>
      <c r="J334" s="260"/>
      <c r="K334" s="260"/>
      <c r="L334" s="266"/>
      <c r="M334" s="267"/>
      <c r="N334" s="268"/>
      <c r="O334" s="268"/>
      <c r="P334" s="268"/>
      <c r="Q334" s="268"/>
      <c r="R334" s="268"/>
      <c r="S334" s="268"/>
      <c r="T334" s="269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70" t="s">
        <v>168</v>
      </c>
      <c r="AU334" s="270" t="s">
        <v>81</v>
      </c>
      <c r="AV334" s="13" t="s">
        <v>81</v>
      </c>
      <c r="AW334" s="13" t="s">
        <v>30</v>
      </c>
      <c r="AX334" s="13" t="s">
        <v>73</v>
      </c>
      <c r="AY334" s="270" t="s">
        <v>160</v>
      </c>
    </row>
    <row r="335" s="15" customFormat="1">
      <c r="A335" s="15"/>
      <c r="B335" s="281"/>
      <c r="C335" s="282"/>
      <c r="D335" s="261" t="s">
        <v>168</v>
      </c>
      <c r="E335" s="283" t="s">
        <v>1</v>
      </c>
      <c r="F335" s="284" t="s">
        <v>171</v>
      </c>
      <c r="G335" s="282"/>
      <c r="H335" s="285">
        <v>13.845000000000001</v>
      </c>
      <c r="I335" s="286"/>
      <c r="J335" s="282"/>
      <c r="K335" s="282"/>
      <c r="L335" s="287"/>
      <c r="M335" s="288"/>
      <c r="N335" s="289"/>
      <c r="O335" s="289"/>
      <c r="P335" s="289"/>
      <c r="Q335" s="289"/>
      <c r="R335" s="289"/>
      <c r="S335" s="289"/>
      <c r="T335" s="290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91" t="s">
        <v>168</v>
      </c>
      <c r="AU335" s="291" t="s">
        <v>81</v>
      </c>
      <c r="AV335" s="15" t="s">
        <v>166</v>
      </c>
      <c r="AW335" s="15" t="s">
        <v>30</v>
      </c>
      <c r="AX335" s="15" t="s">
        <v>77</v>
      </c>
      <c r="AY335" s="291" t="s">
        <v>160</v>
      </c>
    </row>
    <row r="336" s="2" customFormat="1" ht="21.75" customHeight="1">
      <c r="A336" s="39"/>
      <c r="B336" s="40"/>
      <c r="C336" s="245" t="s">
        <v>463</v>
      </c>
      <c r="D336" s="245" t="s">
        <v>162</v>
      </c>
      <c r="E336" s="246" t="s">
        <v>464</v>
      </c>
      <c r="F336" s="247" t="s">
        <v>465</v>
      </c>
      <c r="G336" s="248" t="s">
        <v>165</v>
      </c>
      <c r="H336" s="249">
        <v>20.949999999999999</v>
      </c>
      <c r="I336" s="250"/>
      <c r="J336" s="251">
        <f>ROUND(I336*H336,2)</f>
        <v>0</v>
      </c>
      <c r="K336" s="252"/>
      <c r="L336" s="45"/>
      <c r="M336" s="253" t="s">
        <v>1</v>
      </c>
      <c r="N336" s="254" t="s">
        <v>38</v>
      </c>
      <c r="O336" s="92"/>
      <c r="P336" s="255">
        <f>O336*H336</f>
        <v>0</v>
      </c>
      <c r="Q336" s="255">
        <v>0</v>
      </c>
      <c r="R336" s="255">
        <f>Q336*H336</f>
        <v>0</v>
      </c>
      <c r="S336" s="255">
        <v>0.037999999999999999</v>
      </c>
      <c r="T336" s="256">
        <f>S336*H336</f>
        <v>0.79609999999999992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57" t="s">
        <v>166</v>
      </c>
      <c r="AT336" s="257" t="s">
        <v>162</v>
      </c>
      <c r="AU336" s="257" t="s">
        <v>81</v>
      </c>
      <c r="AY336" s="18" t="s">
        <v>160</v>
      </c>
      <c r="BE336" s="258">
        <f>IF(N336="základní",J336,0)</f>
        <v>0</v>
      </c>
      <c r="BF336" s="258">
        <f>IF(N336="snížená",J336,0)</f>
        <v>0</v>
      </c>
      <c r="BG336" s="258">
        <f>IF(N336="zákl. přenesená",J336,0)</f>
        <v>0</v>
      </c>
      <c r="BH336" s="258">
        <f>IF(N336="sníž. přenesená",J336,0)</f>
        <v>0</v>
      </c>
      <c r="BI336" s="258">
        <f>IF(N336="nulová",J336,0)</f>
        <v>0</v>
      </c>
      <c r="BJ336" s="18" t="s">
        <v>77</v>
      </c>
      <c r="BK336" s="258">
        <f>ROUND(I336*H336,2)</f>
        <v>0</v>
      </c>
      <c r="BL336" s="18" t="s">
        <v>166</v>
      </c>
      <c r="BM336" s="257" t="s">
        <v>466</v>
      </c>
    </row>
    <row r="337" s="13" customFormat="1">
      <c r="A337" s="13"/>
      <c r="B337" s="259"/>
      <c r="C337" s="260"/>
      <c r="D337" s="261" t="s">
        <v>168</v>
      </c>
      <c r="E337" s="262" t="s">
        <v>1</v>
      </c>
      <c r="F337" s="263" t="s">
        <v>467</v>
      </c>
      <c r="G337" s="260"/>
      <c r="H337" s="264">
        <v>3.3999999999999999</v>
      </c>
      <c r="I337" s="265"/>
      <c r="J337" s="260"/>
      <c r="K337" s="260"/>
      <c r="L337" s="266"/>
      <c r="M337" s="267"/>
      <c r="N337" s="268"/>
      <c r="O337" s="268"/>
      <c r="P337" s="268"/>
      <c r="Q337" s="268"/>
      <c r="R337" s="268"/>
      <c r="S337" s="268"/>
      <c r="T337" s="269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70" t="s">
        <v>168</v>
      </c>
      <c r="AU337" s="270" t="s">
        <v>81</v>
      </c>
      <c r="AV337" s="13" t="s">
        <v>81</v>
      </c>
      <c r="AW337" s="13" t="s">
        <v>30</v>
      </c>
      <c r="AX337" s="13" t="s">
        <v>73</v>
      </c>
      <c r="AY337" s="270" t="s">
        <v>160</v>
      </c>
    </row>
    <row r="338" s="13" customFormat="1">
      <c r="A338" s="13"/>
      <c r="B338" s="259"/>
      <c r="C338" s="260"/>
      <c r="D338" s="261" t="s">
        <v>168</v>
      </c>
      <c r="E338" s="262" t="s">
        <v>1</v>
      </c>
      <c r="F338" s="263" t="s">
        <v>468</v>
      </c>
      <c r="G338" s="260"/>
      <c r="H338" s="264">
        <v>17.550000000000001</v>
      </c>
      <c r="I338" s="265"/>
      <c r="J338" s="260"/>
      <c r="K338" s="260"/>
      <c r="L338" s="266"/>
      <c r="M338" s="267"/>
      <c r="N338" s="268"/>
      <c r="O338" s="268"/>
      <c r="P338" s="268"/>
      <c r="Q338" s="268"/>
      <c r="R338" s="268"/>
      <c r="S338" s="268"/>
      <c r="T338" s="269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70" t="s">
        <v>168</v>
      </c>
      <c r="AU338" s="270" t="s">
        <v>81</v>
      </c>
      <c r="AV338" s="13" t="s">
        <v>81</v>
      </c>
      <c r="AW338" s="13" t="s">
        <v>30</v>
      </c>
      <c r="AX338" s="13" t="s">
        <v>73</v>
      </c>
      <c r="AY338" s="270" t="s">
        <v>160</v>
      </c>
    </row>
    <row r="339" s="15" customFormat="1">
      <c r="A339" s="15"/>
      <c r="B339" s="281"/>
      <c r="C339" s="282"/>
      <c r="D339" s="261" t="s">
        <v>168</v>
      </c>
      <c r="E339" s="283" t="s">
        <v>1</v>
      </c>
      <c r="F339" s="284" t="s">
        <v>171</v>
      </c>
      <c r="G339" s="282"/>
      <c r="H339" s="285">
        <v>20.949999999999999</v>
      </c>
      <c r="I339" s="286"/>
      <c r="J339" s="282"/>
      <c r="K339" s="282"/>
      <c r="L339" s="287"/>
      <c r="M339" s="288"/>
      <c r="N339" s="289"/>
      <c r="O339" s="289"/>
      <c r="P339" s="289"/>
      <c r="Q339" s="289"/>
      <c r="R339" s="289"/>
      <c r="S339" s="289"/>
      <c r="T339" s="290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91" t="s">
        <v>168</v>
      </c>
      <c r="AU339" s="291" t="s">
        <v>81</v>
      </c>
      <c r="AV339" s="15" t="s">
        <v>166</v>
      </c>
      <c r="AW339" s="15" t="s">
        <v>30</v>
      </c>
      <c r="AX339" s="15" t="s">
        <v>77</v>
      </c>
      <c r="AY339" s="291" t="s">
        <v>160</v>
      </c>
    </row>
    <row r="340" s="2" customFormat="1" ht="21.75" customHeight="1">
      <c r="A340" s="39"/>
      <c r="B340" s="40"/>
      <c r="C340" s="245" t="s">
        <v>469</v>
      </c>
      <c r="D340" s="245" t="s">
        <v>162</v>
      </c>
      <c r="E340" s="246" t="s">
        <v>470</v>
      </c>
      <c r="F340" s="247" t="s">
        <v>471</v>
      </c>
      <c r="G340" s="248" t="s">
        <v>165</v>
      </c>
      <c r="H340" s="249">
        <v>3.8399999999999999</v>
      </c>
      <c r="I340" s="250"/>
      <c r="J340" s="251">
        <f>ROUND(I340*H340,2)</f>
        <v>0</v>
      </c>
      <c r="K340" s="252"/>
      <c r="L340" s="45"/>
      <c r="M340" s="253" t="s">
        <v>1</v>
      </c>
      <c r="N340" s="254" t="s">
        <v>38</v>
      </c>
      <c r="O340" s="92"/>
      <c r="P340" s="255">
        <f>O340*H340</f>
        <v>0</v>
      </c>
      <c r="Q340" s="255">
        <v>0</v>
      </c>
      <c r="R340" s="255">
        <f>Q340*H340</f>
        <v>0</v>
      </c>
      <c r="S340" s="255">
        <v>0.034000000000000002</v>
      </c>
      <c r="T340" s="256">
        <f>S340*H340</f>
        <v>0.13056000000000001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57" t="s">
        <v>166</v>
      </c>
      <c r="AT340" s="257" t="s">
        <v>162</v>
      </c>
      <c r="AU340" s="257" t="s">
        <v>81</v>
      </c>
      <c r="AY340" s="18" t="s">
        <v>160</v>
      </c>
      <c r="BE340" s="258">
        <f>IF(N340="základní",J340,0)</f>
        <v>0</v>
      </c>
      <c r="BF340" s="258">
        <f>IF(N340="snížená",J340,0)</f>
        <v>0</v>
      </c>
      <c r="BG340" s="258">
        <f>IF(N340="zákl. přenesená",J340,0)</f>
        <v>0</v>
      </c>
      <c r="BH340" s="258">
        <f>IF(N340="sníž. přenesená",J340,0)</f>
        <v>0</v>
      </c>
      <c r="BI340" s="258">
        <f>IF(N340="nulová",J340,0)</f>
        <v>0</v>
      </c>
      <c r="BJ340" s="18" t="s">
        <v>77</v>
      </c>
      <c r="BK340" s="258">
        <f>ROUND(I340*H340,2)</f>
        <v>0</v>
      </c>
      <c r="BL340" s="18" t="s">
        <v>166</v>
      </c>
      <c r="BM340" s="257" t="s">
        <v>472</v>
      </c>
    </row>
    <row r="341" s="13" customFormat="1">
      <c r="A341" s="13"/>
      <c r="B341" s="259"/>
      <c r="C341" s="260"/>
      <c r="D341" s="261" t="s">
        <v>168</v>
      </c>
      <c r="E341" s="262" t="s">
        <v>1</v>
      </c>
      <c r="F341" s="263" t="s">
        <v>473</v>
      </c>
      <c r="G341" s="260"/>
      <c r="H341" s="264">
        <v>3.8399999999999999</v>
      </c>
      <c r="I341" s="265"/>
      <c r="J341" s="260"/>
      <c r="K341" s="260"/>
      <c r="L341" s="266"/>
      <c r="M341" s="267"/>
      <c r="N341" s="268"/>
      <c r="O341" s="268"/>
      <c r="P341" s="268"/>
      <c r="Q341" s="268"/>
      <c r="R341" s="268"/>
      <c r="S341" s="268"/>
      <c r="T341" s="269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70" t="s">
        <v>168</v>
      </c>
      <c r="AU341" s="270" t="s">
        <v>81</v>
      </c>
      <c r="AV341" s="13" t="s">
        <v>81</v>
      </c>
      <c r="AW341" s="13" t="s">
        <v>30</v>
      </c>
      <c r="AX341" s="13" t="s">
        <v>73</v>
      </c>
      <c r="AY341" s="270" t="s">
        <v>160</v>
      </c>
    </row>
    <row r="342" s="15" customFormat="1">
      <c r="A342" s="15"/>
      <c r="B342" s="281"/>
      <c r="C342" s="282"/>
      <c r="D342" s="261" t="s">
        <v>168</v>
      </c>
      <c r="E342" s="283" t="s">
        <v>1</v>
      </c>
      <c r="F342" s="284" t="s">
        <v>171</v>
      </c>
      <c r="G342" s="282"/>
      <c r="H342" s="285">
        <v>3.8399999999999999</v>
      </c>
      <c r="I342" s="286"/>
      <c r="J342" s="282"/>
      <c r="K342" s="282"/>
      <c r="L342" s="287"/>
      <c r="M342" s="288"/>
      <c r="N342" s="289"/>
      <c r="O342" s="289"/>
      <c r="P342" s="289"/>
      <c r="Q342" s="289"/>
      <c r="R342" s="289"/>
      <c r="S342" s="289"/>
      <c r="T342" s="290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91" t="s">
        <v>168</v>
      </c>
      <c r="AU342" s="291" t="s">
        <v>81</v>
      </c>
      <c r="AV342" s="15" t="s">
        <v>166</v>
      </c>
      <c r="AW342" s="15" t="s">
        <v>30</v>
      </c>
      <c r="AX342" s="15" t="s">
        <v>77</v>
      </c>
      <c r="AY342" s="291" t="s">
        <v>160</v>
      </c>
    </row>
    <row r="343" s="2" customFormat="1" ht="21.75" customHeight="1">
      <c r="A343" s="39"/>
      <c r="B343" s="40"/>
      <c r="C343" s="245" t="s">
        <v>474</v>
      </c>
      <c r="D343" s="245" t="s">
        <v>162</v>
      </c>
      <c r="E343" s="246" t="s">
        <v>475</v>
      </c>
      <c r="F343" s="247" t="s">
        <v>476</v>
      </c>
      <c r="G343" s="248" t="s">
        <v>165</v>
      </c>
      <c r="H343" s="249">
        <v>94.608000000000004</v>
      </c>
      <c r="I343" s="250"/>
      <c r="J343" s="251">
        <f>ROUND(I343*H343,2)</f>
        <v>0</v>
      </c>
      <c r="K343" s="252"/>
      <c r="L343" s="45"/>
      <c r="M343" s="253" t="s">
        <v>1</v>
      </c>
      <c r="N343" s="254" t="s">
        <v>38</v>
      </c>
      <c r="O343" s="92"/>
      <c r="P343" s="255">
        <f>O343*H343</f>
        <v>0</v>
      </c>
      <c r="Q343" s="255">
        <v>0</v>
      </c>
      <c r="R343" s="255">
        <f>Q343*H343</f>
        <v>0</v>
      </c>
      <c r="S343" s="255">
        <v>0.032000000000000001</v>
      </c>
      <c r="T343" s="256">
        <f>S343*H343</f>
        <v>3.0274560000000004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57" t="s">
        <v>166</v>
      </c>
      <c r="AT343" s="257" t="s">
        <v>162</v>
      </c>
      <c r="AU343" s="257" t="s">
        <v>81</v>
      </c>
      <c r="AY343" s="18" t="s">
        <v>160</v>
      </c>
      <c r="BE343" s="258">
        <f>IF(N343="základní",J343,0)</f>
        <v>0</v>
      </c>
      <c r="BF343" s="258">
        <f>IF(N343="snížená",J343,0)</f>
        <v>0</v>
      </c>
      <c r="BG343" s="258">
        <f>IF(N343="zákl. přenesená",J343,0)</f>
        <v>0</v>
      </c>
      <c r="BH343" s="258">
        <f>IF(N343="sníž. přenesená",J343,0)</f>
        <v>0</v>
      </c>
      <c r="BI343" s="258">
        <f>IF(N343="nulová",J343,0)</f>
        <v>0</v>
      </c>
      <c r="BJ343" s="18" t="s">
        <v>77</v>
      </c>
      <c r="BK343" s="258">
        <f>ROUND(I343*H343,2)</f>
        <v>0</v>
      </c>
      <c r="BL343" s="18" t="s">
        <v>166</v>
      </c>
      <c r="BM343" s="257" t="s">
        <v>477</v>
      </c>
    </row>
    <row r="344" s="13" customFormat="1">
      <c r="A344" s="13"/>
      <c r="B344" s="259"/>
      <c r="C344" s="260"/>
      <c r="D344" s="261" t="s">
        <v>168</v>
      </c>
      <c r="E344" s="262" t="s">
        <v>1</v>
      </c>
      <c r="F344" s="263" t="s">
        <v>478</v>
      </c>
      <c r="G344" s="260"/>
      <c r="H344" s="264">
        <v>60.048000000000002</v>
      </c>
      <c r="I344" s="265"/>
      <c r="J344" s="260"/>
      <c r="K344" s="260"/>
      <c r="L344" s="266"/>
      <c r="M344" s="267"/>
      <c r="N344" s="268"/>
      <c r="O344" s="268"/>
      <c r="P344" s="268"/>
      <c r="Q344" s="268"/>
      <c r="R344" s="268"/>
      <c r="S344" s="268"/>
      <c r="T344" s="269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70" t="s">
        <v>168</v>
      </c>
      <c r="AU344" s="270" t="s">
        <v>81</v>
      </c>
      <c r="AV344" s="13" t="s">
        <v>81</v>
      </c>
      <c r="AW344" s="13" t="s">
        <v>30</v>
      </c>
      <c r="AX344" s="13" t="s">
        <v>73</v>
      </c>
      <c r="AY344" s="270" t="s">
        <v>160</v>
      </c>
    </row>
    <row r="345" s="13" customFormat="1">
      <c r="A345" s="13"/>
      <c r="B345" s="259"/>
      <c r="C345" s="260"/>
      <c r="D345" s="261" t="s">
        <v>168</v>
      </c>
      <c r="E345" s="262" t="s">
        <v>1</v>
      </c>
      <c r="F345" s="263" t="s">
        <v>479</v>
      </c>
      <c r="G345" s="260"/>
      <c r="H345" s="264">
        <v>34.560000000000002</v>
      </c>
      <c r="I345" s="265"/>
      <c r="J345" s="260"/>
      <c r="K345" s="260"/>
      <c r="L345" s="266"/>
      <c r="M345" s="267"/>
      <c r="N345" s="268"/>
      <c r="O345" s="268"/>
      <c r="P345" s="268"/>
      <c r="Q345" s="268"/>
      <c r="R345" s="268"/>
      <c r="S345" s="268"/>
      <c r="T345" s="269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70" t="s">
        <v>168</v>
      </c>
      <c r="AU345" s="270" t="s">
        <v>81</v>
      </c>
      <c r="AV345" s="13" t="s">
        <v>81</v>
      </c>
      <c r="AW345" s="13" t="s">
        <v>30</v>
      </c>
      <c r="AX345" s="13" t="s">
        <v>73</v>
      </c>
      <c r="AY345" s="270" t="s">
        <v>160</v>
      </c>
    </row>
    <row r="346" s="15" customFormat="1">
      <c r="A346" s="15"/>
      <c r="B346" s="281"/>
      <c r="C346" s="282"/>
      <c r="D346" s="261" t="s">
        <v>168</v>
      </c>
      <c r="E346" s="283" t="s">
        <v>1</v>
      </c>
      <c r="F346" s="284" t="s">
        <v>171</v>
      </c>
      <c r="G346" s="282"/>
      <c r="H346" s="285">
        <v>94.608000000000004</v>
      </c>
      <c r="I346" s="286"/>
      <c r="J346" s="282"/>
      <c r="K346" s="282"/>
      <c r="L346" s="287"/>
      <c r="M346" s="288"/>
      <c r="N346" s="289"/>
      <c r="O346" s="289"/>
      <c r="P346" s="289"/>
      <c r="Q346" s="289"/>
      <c r="R346" s="289"/>
      <c r="S346" s="289"/>
      <c r="T346" s="290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91" t="s">
        <v>168</v>
      </c>
      <c r="AU346" s="291" t="s">
        <v>81</v>
      </c>
      <c r="AV346" s="15" t="s">
        <v>166</v>
      </c>
      <c r="AW346" s="15" t="s">
        <v>30</v>
      </c>
      <c r="AX346" s="15" t="s">
        <v>77</v>
      </c>
      <c r="AY346" s="291" t="s">
        <v>160</v>
      </c>
    </row>
    <row r="347" s="2" customFormat="1" ht="21.75" customHeight="1">
      <c r="A347" s="39"/>
      <c r="B347" s="40"/>
      <c r="C347" s="245" t="s">
        <v>480</v>
      </c>
      <c r="D347" s="245" t="s">
        <v>162</v>
      </c>
      <c r="E347" s="246" t="s">
        <v>481</v>
      </c>
      <c r="F347" s="247" t="s">
        <v>482</v>
      </c>
      <c r="G347" s="248" t="s">
        <v>165</v>
      </c>
      <c r="H347" s="249">
        <v>15.263</v>
      </c>
      <c r="I347" s="250"/>
      <c r="J347" s="251">
        <f>ROUND(I347*H347,2)</f>
        <v>0</v>
      </c>
      <c r="K347" s="252"/>
      <c r="L347" s="45"/>
      <c r="M347" s="253" t="s">
        <v>1</v>
      </c>
      <c r="N347" s="254" t="s">
        <v>38</v>
      </c>
      <c r="O347" s="92"/>
      <c r="P347" s="255">
        <f>O347*H347</f>
        <v>0</v>
      </c>
      <c r="Q347" s="255">
        <v>0</v>
      </c>
      <c r="R347" s="255">
        <f>Q347*H347</f>
        <v>0</v>
      </c>
      <c r="S347" s="255">
        <v>0.087999999999999995</v>
      </c>
      <c r="T347" s="256">
        <f>S347*H347</f>
        <v>1.3431439999999999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57" t="s">
        <v>166</v>
      </c>
      <c r="AT347" s="257" t="s">
        <v>162</v>
      </c>
      <c r="AU347" s="257" t="s">
        <v>81</v>
      </c>
      <c r="AY347" s="18" t="s">
        <v>160</v>
      </c>
      <c r="BE347" s="258">
        <f>IF(N347="základní",J347,0)</f>
        <v>0</v>
      </c>
      <c r="BF347" s="258">
        <f>IF(N347="snížená",J347,0)</f>
        <v>0</v>
      </c>
      <c r="BG347" s="258">
        <f>IF(N347="zákl. přenesená",J347,0)</f>
        <v>0</v>
      </c>
      <c r="BH347" s="258">
        <f>IF(N347="sníž. přenesená",J347,0)</f>
        <v>0</v>
      </c>
      <c r="BI347" s="258">
        <f>IF(N347="nulová",J347,0)</f>
        <v>0</v>
      </c>
      <c r="BJ347" s="18" t="s">
        <v>77</v>
      </c>
      <c r="BK347" s="258">
        <f>ROUND(I347*H347,2)</f>
        <v>0</v>
      </c>
      <c r="BL347" s="18" t="s">
        <v>166</v>
      </c>
      <c r="BM347" s="257" t="s">
        <v>483</v>
      </c>
    </row>
    <row r="348" s="13" customFormat="1">
      <c r="A348" s="13"/>
      <c r="B348" s="259"/>
      <c r="C348" s="260"/>
      <c r="D348" s="261" t="s">
        <v>168</v>
      </c>
      <c r="E348" s="262" t="s">
        <v>1</v>
      </c>
      <c r="F348" s="263" t="s">
        <v>484</v>
      </c>
      <c r="G348" s="260"/>
      <c r="H348" s="264">
        <v>1.7729999999999999</v>
      </c>
      <c r="I348" s="265"/>
      <c r="J348" s="260"/>
      <c r="K348" s="260"/>
      <c r="L348" s="266"/>
      <c r="M348" s="267"/>
      <c r="N348" s="268"/>
      <c r="O348" s="268"/>
      <c r="P348" s="268"/>
      <c r="Q348" s="268"/>
      <c r="R348" s="268"/>
      <c r="S348" s="268"/>
      <c r="T348" s="269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70" t="s">
        <v>168</v>
      </c>
      <c r="AU348" s="270" t="s">
        <v>81</v>
      </c>
      <c r="AV348" s="13" t="s">
        <v>81</v>
      </c>
      <c r="AW348" s="13" t="s">
        <v>30</v>
      </c>
      <c r="AX348" s="13" t="s">
        <v>73</v>
      </c>
      <c r="AY348" s="270" t="s">
        <v>160</v>
      </c>
    </row>
    <row r="349" s="13" customFormat="1">
      <c r="A349" s="13"/>
      <c r="B349" s="259"/>
      <c r="C349" s="260"/>
      <c r="D349" s="261" t="s">
        <v>168</v>
      </c>
      <c r="E349" s="262" t="s">
        <v>1</v>
      </c>
      <c r="F349" s="263" t="s">
        <v>485</v>
      </c>
      <c r="G349" s="260"/>
      <c r="H349" s="264">
        <v>3.7400000000000002</v>
      </c>
      <c r="I349" s="265"/>
      <c r="J349" s="260"/>
      <c r="K349" s="260"/>
      <c r="L349" s="266"/>
      <c r="M349" s="267"/>
      <c r="N349" s="268"/>
      <c r="O349" s="268"/>
      <c r="P349" s="268"/>
      <c r="Q349" s="268"/>
      <c r="R349" s="268"/>
      <c r="S349" s="268"/>
      <c r="T349" s="269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70" t="s">
        <v>168</v>
      </c>
      <c r="AU349" s="270" t="s">
        <v>81</v>
      </c>
      <c r="AV349" s="13" t="s">
        <v>81</v>
      </c>
      <c r="AW349" s="13" t="s">
        <v>30</v>
      </c>
      <c r="AX349" s="13" t="s">
        <v>73</v>
      </c>
      <c r="AY349" s="270" t="s">
        <v>160</v>
      </c>
    </row>
    <row r="350" s="13" customFormat="1">
      <c r="A350" s="13"/>
      <c r="B350" s="259"/>
      <c r="C350" s="260"/>
      <c r="D350" s="261" t="s">
        <v>168</v>
      </c>
      <c r="E350" s="262" t="s">
        <v>1</v>
      </c>
      <c r="F350" s="263" t="s">
        <v>486</v>
      </c>
      <c r="G350" s="260"/>
      <c r="H350" s="264">
        <v>9.75</v>
      </c>
      <c r="I350" s="265"/>
      <c r="J350" s="260"/>
      <c r="K350" s="260"/>
      <c r="L350" s="266"/>
      <c r="M350" s="267"/>
      <c r="N350" s="268"/>
      <c r="O350" s="268"/>
      <c r="P350" s="268"/>
      <c r="Q350" s="268"/>
      <c r="R350" s="268"/>
      <c r="S350" s="268"/>
      <c r="T350" s="269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70" t="s">
        <v>168</v>
      </c>
      <c r="AU350" s="270" t="s">
        <v>81</v>
      </c>
      <c r="AV350" s="13" t="s">
        <v>81</v>
      </c>
      <c r="AW350" s="13" t="s">
        <v>30</v>
      </c>
      <c r="AX350" s="13" t="s">
        <v>73</v>
      </c>
      <c r="AY350" s="270" t="s">
        <v>160</v>
      </c>
    </row>
    <row r="351" s="15" customFormat="1">
      <c r="A351" s="15"/>
      <c r="B351" s="281"/>
      <c r="C351" s="282"/>
      <c r="D351" s="261" t="s">
        <v>168</v>
      </c>
      <c r="E351" s="283" t="s">
        <v>1</v>
      </c>
      <c r="F351" s="284" t="s">
        <v>171</v>
      </c>
      <c r="G351" s="282"/>
      <c r="H351" s="285">
        <v>15.263</v>
      </c>
      <c r="I351" s="286"/>
      <c r="J351" s="282"/>
      <c r="K351" s="282"/>
      <c r="L351" s="287"/>
      <c r="M351" s="288"/>
      <c r="N351" s="289"/>
      <c r="O351" s="289"/>
      <c r="P351" s="289"/>
      <c r="Q351" s="289"/>
      <c r="R351" s="289"/>
      <c r="S351" s="289"/>
      <c r="T351" s="290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91" t="s">
        <v>168</v>
      </c>
      <c r="AU351" s="291" t="s">
        <v>81</v>
      </c>
      <c r="AV351" s="15" t="s">
        <v>166</v>
      </c>
      <c r="AW351" s="15" t="s">
        <v>30</v>
      </c>
      <c r="AX351" s="15" t="s">
        <v>77</v>
      </c>
      <c r="AY351" s="291" t="s">
        <v>160</v>
      </c>
    </row>
    <row r="352" s="2" customFormat="1" ht="33" customHeight="1">
      <c r="A352" s="39"/>
      <c r="B352" s="40"/>
      <c r="C352" s="245" t="s">
        <v>487</v>
      </c>
      <c r="D352" s="245" t="s">
        <v>162</v>
      </c>
      <c r="E352" s="246" t="s">
        <v>488</v>
      </c>
      <c r="F352" s="247" t="s">
        <v>489</v>
      </c>
      <c r="G352" s="248" t="s">
        <v>165</v>
      </c>
      <c r="H352" s="249">
        <v>450.41000000000002</v>
      </c>
      <c r="I352" s="250"/>
      <c r="J352" s="251">
        <f>ROUND(I352*H352,2)</f>
        <v>0</v>
      </c>
      <c r="K352" s="252"/>
      <c r="L352" s="45"/>
      <c r="M352" s="253" t="s">
        <v>1</v>
      </c>
      <c r="N352" s="254" t="s">
        <v>38</v>
      </c>
      <c r="O352" s="92"/>
      <c r="P352" s="255">
        <f>O352*H352</f>
        <v>0</v>
      </c>
      <c r="Q352" s="255">
        <v>0</v>
      </c>
      <c r="R352" s="255">
        <f>Q352*H352</f>
        <v>0</v>
      </c>
      <c r="S352" s="255">
        <v>0.016</v>
      </c>
      <c r="T352" s="256">
        <f>S352*H352</f>
        <v>7.2065600000000005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57" t="s">
        <v>166</v>
      </c>
      <c r="AT352" s="257" t="s">
        <v>162</v>
      </c>
      <c r="AU352" s="257" t="s">
        <v>81</v>
      </c>
      <c r="AY352" s="18" t="s">
        <v>160</v>
      </c>
      <c r="BE352" s="258">
        <f>IF(N352="základní",J352,0)</f>
        <v>0</v>
      </c>
      <c r="BF352" s="258">
        <f>IF(N352="snížená",J352,0)</f>
        <v>0</v>
      </c>
      <c r="BG352" s="258">
        <f>IF(N352="zákl. přenesená",J352,0)</f>
        <v>0</v>
      </c>
      <c r="BH352" s="258">
        <f>IF(N352="sníž. přenesená",J352,0)</f>
        <v>0</v>
      </c>
      <c r="BI352" s="258">
        <f>IF(N352="nulová",J352,0)</f>
        <v>0</v>
      </c>
      <c r="BJ352" s="18" t="s">
        <v>77</v>
      </c>
      <c r="BK352" s="258">
        <f>ROUND(I352*H352,2)</f>
        <v>0</v>
      </c>
      <c r="BL352" s="18" t="s">
        <v>166</v>
      </c>
      <c r="BM352" s="257" t="s">
        <v>490</v>
      </c>
    </row>
    <row r="353" s="13" customFormat="1">
      <c r="A353" s="13"/>
      <c r="B353" s="259"/>
      <c r="C353" s="260"/>
      <c r="D353" s="261" t="s">
        <v>168</v>
      </c>
      <c r="E353" s="262" t="s">
        <v>1</v>
      </c>
      <c r="F353" s="263" t="s">
        <v>400</v>
      </c>
      <c r="G353" s="260"/>
      <c r="H353" s="264">
        <v>450.41000000000002</v>
      </c>
      <c r="I353" s="265"/>
      <c r="J353" s="260"/>
      <c r="K353" s="260"/>
      <c r="L353" s="266"/>
      <c r="M353" s="267"/>
      <c r="N353" s="268"/>
      <c r="O353" s="268"/>
      <c r="P353" s="268"/>
      <c r="Q353" s="268"/>
      <c r="R353" s="268"/>
      <c r="S353" s="268"/>
      <c r="T353" s="269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70" t="s">
        <v>168</v>
      </c>
      <c r="AU353" s="270" t="s">
        <v>81</v>
      </c>
      <c r="AV353" s="13" t="s">
        <v>81</v>
      </c>
      <c r="AW353" s="13" t="s">
        <v>30</v>
      </c>
      <c r="AX353" s="13" t="s">
        <v>77</v>
      </c>
      <c r="AY353" s="270" t="s">
        <v>160</v>
      </c>
    </row>
    <row r="354" s="2" customFormat="1" ht="33" customHeight="1">
      <c r="A354" s="39"/>
      <c r="B354" s="40"/>
      <c r="C354" s="245" t="s">
        <v>491</v>
      </c>
      <c r="D354" s="245" t="s">
        <v>162</v>
      </c>
      <c r="E354" s="246" t="s">
        <v>492</v>
      </c>
      <c r="F354" s="247" t="s">
        <v>493</v>
      </c>
      <c r="G354" s="248" t="s">
        <v>165</v>
      </c>
      <c r="H354" s="249">
        <v>184.30000000000001</v>
      </c>
      <c r="I354" s="250"/>
      <c r="J354" s="251">
        <f>ROUND(I354*H354,2)</f>
        <v>0</v>
      </c>
      <c r="K354" s="252"/>
      <c r="L354" s="45"/>
      <c r="M354" s="253" t="s">
        <v>1</v>
      </c>
      <c r="N354" s="254" t="s">
        <v>38</v>
      </c>
      <c r="O354" s="92"/>
      <c r="P354" s="255">
        <f>O354*H354</f>
        <v>0</v>
      </c>
      <c r="Q354" s="255">
        <v>0</v>
      </c>
      <c r="R354" s="255">
        <f>Q354*H354</f>
        <v>0</v>
      </c>
      <c r="S354" s="255">
        <v>0.058999999999999997</v>
      </c>
      <c r="T354" s="256">
        <f>S354*H354</f>
        <v>10.8737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57" t="s">
        <v>166</v>
      </c>
      <c r="AT354" s="257" t="s">
        <v>162</v>
      </c>
      <c r="AU354" s="257" t="s">
        <v>81</v>
      </c>
      <c r="AY354" s="18" t="s">
        <v>160</v>
      </c>
      <c r="BE354" s="258">
        <f>IF(N354="základní",J354,0)</f>
        <v>0</v>
      </c>
      <c r="BF354" s="258">
        <f>IF(N354="snížená",J354,0)</f>
        <v>0</v>
      </c>
      <c r="BG354" s="258">
        <f>IF(N354="zákl. přenesená",J354,0)</f>
        <v>0</v>
      </c>
      <c r="BH354" s="258">
        <f>IF(N354="sníž. přenesená",J354,0)</f>
        <v>0</v>
      </c>
      <c r="BI354" s="258">
        <f>IF(N354="nulová",J354,0)</f>
        <v>0</v>
      </c>
      <c r="BJ354" s="18" t="s">
        <v>77</v>
      </c>
      <c r="BK354" s="258">
        <f>ROUND(I354*H354,2)</f>
        <v>0</v>
      </c>
      <c r="BL354" s="18" t="s">
        <v>166</v>
      </c>
      <c r="BM354" s="257" t="s">
        <v>494</v>
      </c>
    </row>
    <row r="355" s="13" customFormat="1">
      <c r="A355" s="13"/>
      <c r="B355" s="259"/>
      <c r="C355" s="260"/>
      <c r="D355" s="261" t="s">
        <v>168</v>
      </c>
      <c r="E355" s="262" t="s">
        <v>1</v>
      </c>
      <c r="F355" s="263" t="s">
        <v>313</v>
      </c>
      <c r="G355" s="260"/>
      <c r="H355" s="264">
        <v>43.049999999999997</v>
      </c>
      <c r="I355" s="265"/>
      <c r="J355" s="260"/>
      <c r="K355" s="260"/>
      <c r="L355" s="266"/>
      <c r="M355" s="267"/>
      <c r="N355" s="268"/>
      <c r="O355" s="268"/>
      <c r="P355" s="268"/>
      <c r="Q355" s="268"/>
      <c r="R355" s="268"/>
      <c r="S355" s="268"/>
      <c r="T355" s="269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70" t="s">
        <v>168</v>
      </c>
      <c r="AU355" s="270" t="s">
        <v>81</v>
      </c>
      <c r="AV355" s="13" t="s">
        <v>81</v>
      </c>
      <c r="AW355" s="13" t="s">
        <v>30</v>
      </c>
      <c r="AX355" s="13" t="s">
        <v>73</v>
      </c>
      <c r="AY355" s="270" t="s">
        <v>160</v>
      </c>
    </row>
    <row r="356" s="14" customFormat="1">
      <c r="A356" s="14"/>
      <c r="B356" s="271"/>
      <c r="C356" s="272"/>
      <c r="D356" s="261" t="s">
        <v>168</v>
      </c>
      <c r="E356" s="273" t="s">
        <v>1</v>
      </c>
      <c r="F356" s="274" t="s">
        <v>372</v>
      </c>
      <c r="G356" s="272"/>
      <c r="H356" s="273" t="s">
        <v>1</v>
      </c>
      <c r="I356" s="275"/>
      <c r="J356" s="272"/>
      <c r="K356" s="272"/>
      <c r="L356" s="276"/>
      <c r="M356" s="277"/>
      <c r="N356" s="278"/>
      <c r="O356" s="278"/>
      <c r="P356" s="278"/>
      <c r="Q356" s="278"/>
      <c r="R356" s="278"/>
      <c r="S356" s="278"/>
      <c r="T356" s="279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80" t="s">
        <v>168</v>
      </c>
      <c r="AU356" s="280" t="s">
        <v>81</v>
      </c>
      <c r="AV356" s="14" t="s">
        <v>77</v>
      </c>
      <c r="AW356" s="14" t="s">
        <v>30</v>
      </c>
      <c r="AX356" s="14" t="s">
        <v>73</v>
      </c>
      <c r="AY356" s="280" t="s">
        <v>160</v>
      </c>
    </row>
    <row r="357" s="13" customFormat="1">
      <c r="A357" s="13"/>
      <c r="B357" s="259"/>
      <c r="C357" s="260"/>
      <c r="D357" s="261" t="s">
        <v>168</v>
      </c>
      <c r="E357" s="262" t="s">
        <v>1</v>
      </c>
      <c r="F357" s="263" t="s">
        <v>315</v>
      </c>
      <c r="G357" s="260"/>
      <c r="H357" s="264">
        <v>120.25</v>
      </c>
      <c r="I357" s="265"/>
      <c r="J357" s="260"/>
      <c r="K357" s="260"/>
      <c r="L357" s="266"/>
      <c r="M357" s="267"/>
      <c r="N357" s="268"/>
      <c r="O357" s="268"/>
      <c r="P357" s="268"/>
      <c r="Q357" s="268"/>
      <c r="R357" s="268"/>
      <c r="S357" s="268"/>
      <c r="T357" s="269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70" t="s">
        <v>168</v>
      </c>
      <c r="AU357" s="270" t="s">
        <v>81</v>
      </c>
      <c r="AV357" s="13" t="s">
        <v>81</v>
      </c>
      <c r="AW357" s="13" t="s">
        <v>30</v>
      </c>
      <c r="AX357" s="13" t="s">
        <v>73</v>
      </c>
      <c r="AY357" s="270" t="s">
        <v>160</v>
      </c>
    </row>
    <row r="358" s="14" customFormat="1">
      <c r="A358" s="14"/>
      <c r="B358" s="271"/>
      <c r="C358" s="272"/>
      <c r="D358" s="261" t="s">
        <v>168</v>
      </c>
      <c r="E358" s="273" t="s">
        <v>1</v>
      </c>
      <c r="F358" s="274" t="s">
        <v>373</v>
      </c>
      <c r="G358" s="272"/>
      <c r="H358" s="273" t="s">
        <v>1</v>
      </c>
      <c r="I358" s="275"/>
      <c r="J358" s="272"/>
      <c r="K358" s="272"/>
      <c r="L358" s="276"/>
      <c r="M358" s="277"/>
      <c r="N358" s="278"/>
      <c r="O358" s="278"/>
      <c r="P358" s="278"/>
      <c r="Q358" s="278"/>
      <c r="R358" s="278"/>
      <c r="S358" s="278"/>
      <c r="T358" s="279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80" t="s">
        <v>168</v>
      </c>
      <c r="AU358" s="280" t="s">
        <v>81</v>
      </c>
      <c r="AV358" s="14" t="s">
        <v>77</v>
      </c>
      <c r="AW358" s="14" t="s">
        <v>30</v>
      </c>
      <c r="AX358" s="14" t="s">
        <v>73</v>
      </c>
      <c r="AY358" s="280" t="s">
        <v>160</v>
      </c>
    </row>
    <row r="359" s="13" customFormat="1">
      <c r="A359" s="13"/>
      <c r="B359" s="259"/>
      <c r="C359" s="260"/>
      <c r="D359" s="261" t="s">
        <v>168</v>
      </c>
      <c r="E359" s="262" t="s">
        <v>1</v>
      </c>
      <c r="F359" s="263" t="s">
        <v>317</v>
      </c>
      <c r="G359" s="260"/>
      <c r="H359" s="264">
        <v>21</v>
      </c>
      <c r="I359" s="265"/>
      <c r="J359" s="260"/>
      <c r="K359" s="260"/>
      <c r="L359" s="266"/>
      <c r="M359" s="267"/>
      <c r="N359" s="268"/>
      <c r="O359" s="268"/>
      <c r="P359" s="268"/>
      <c r="Q359" s="268"/>
      <c r="R359" s="268"/>
      <c r="S359" s="268"/>
      <c r="T359" s="269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70" t="s">
        <v>168</v>
      </c>
      <c r="AU359" s="270" t="s">
        <v>81</v>
      </c>
      <c r="AV359" s="13" t="s">
        <v>81</v>
      </c>
      <c r="AW359" s="13" t="s">
        <v>30</v>
      </c>
      <c r="AX359" s="13" t="s">
        <v>73</v>
      </c>
      <c r="AY359" s="270" t="s">
        <v>160</v>
      </c>
    </row>
    <row r="360" s="14" customFormat="1">
      <c r="A360" s="14"/>
      <c r="B360" s="271"/>
      <c r="C360" s="272"/>
      <c r="D360" s="261" t="s">
        <v>168</v>
      </c>
      <c r="E360" s="273" t="s">
        <v>1</v>
      </c>
      <c r="F360" s="274" t="s">
        <v>374</v>
      </c>
      <c r="G360" s="272"/>
      <c r="H360" s="273" t="s">
        <v>1</v>
      </c>
      <c r="I360" s="275"/>
      <c r="J360" s="272"/>
      <c r="K360" s="272"/>
      <c r="L360" s="276"/>
      <c r="M360" s="277"/>
      <c r="N360" s="278"/>
      <c r="O360" s="278"/>
      <c r="P360" s="278"/>
      <c r="Q360" s="278"/>
      <c r="R360" s="278"/>
      <c r="S360" s="278"/>
      <c r="T360" s="279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80" t="s">
        <v>168</v>
      </c>
      <c r="AU360" s="280" t="s">
        <v>81</v>
      </c>
      <c r="AV360" s="14" t="s">
        <v>77</v>
      </c>
      <c r="AW360" s="14" t="s">
        <v>30</v>
      </c>
      <c r="AX360" s="14" t="s">
        <v>73</v>
      </c>
      <c r="AY360" s="280" t="s">
        <v>160</v>
      </c>
    </row>
    <row r="361" s="15" customFormat="1">
      <c r="A361" s="15"/>
      <c r="B361" s="281"/>
      <c r="C361" s="282"/>
      <c r="D361" s="261" t="s">
        <v>168</v>
      </c>
      <c r="E361" s="283" t="s">
        <v>1</v>
      </c>
      <c r="F361" s="284" t="s">
        <v>171</v>
      </c>
      <c r="G361" s="282"/>
      <c r="H361" s="285">
        <v>184.30000000000001</v>
      </c>
      <c r="I361" s="286"/>
      <c r="J361" s="282"/>
      <c r="K361" s="282"/>
      <c r="L361" s="287"/>
      <c r="M361" s="288"/>
      <c r="N361" s="289"/>
      <c r="O361" s="289"/>
      <c r="P361" s="289"/>
      <c r="Q361" s="289"/>
      <c r="R361" s="289"/>
      <c r="S361" s="289"/>
      <c r="T361" s="290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91" t="s">
        <v>168</v>
      </c>
      <c r="AU361" s="291" t="s">
        <v>81</v>
      </c>
      <c r="AV361" s="15" t="s">
        <v>166</v>
      </c>
      <c r="AW361" s="15" t="s">
        <v>30</v>
      </c>
      <c r="AX361" s="15" t="s">
        <v>77</v>
      </c>
      <c r="AY361" s="291" t="s">
        <v>160</v>
      </c>
    </row>
    <row r="362" s="12" customFormat="1" ht="22.8" customHeight="1">
      <c r="A362" s="12"/>
      <c r="B362" s="229"/>
      <c r="C362" s="230"/>
      <c r="D362" s="231" t="s">
        <v>72</v>
      </c>
      <c r="E362" s="243" t="s">
        <v>495</v>
      </c>
      <c r="F362" s="243" t="s">
        <v>496</v>
      </c>
      <c r="G362" s="230"/>
      <c r="H362" s="230"/>
      <c r="I362" s="233"/>
      <c r="J362" s="244">
        <f>BK362</f>
        <v>0</v>
      </c>
      <c r="K362" s="230"/>
      <c r="L362" s="235"/>
      <c r="M362" s="236"/>
      <c r="N362" s="237"/>
      <c r="O362" s="237"/>
      <c r="P362" s="238">
        <f>SUM(P363:P371)</f>
        <v>0</v>
      </c>
      <c r="Q362" s="237"/>
      <c r="R362" s="238">
        <f>SUM(R363:R371)</f>
        <v>0</v>
      </c>
      <c r="S362" s="237"/>
      <c r="T362" s="239">
        <f>SUM(T363:T371)</f>
        <v>0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240" t="s">
        <v>77</v>
      </c>
      <c r="AT362" s="241" t="s">
        <v>72</v>
      </c>
      <c r="AU362" s="241" t="s">
        <v>77</v>
      </c>
      <c r="AY362" s="240" t="s">
        <v>160</v>
      </c>
      <c r="BK362" s="242">
        <f>SUM(BK363:BK371)</f>
        <v>0</v>
      </c>
    </row>
    <row r="363" s="2" customFormat="1" ht="21.75" customHeight="1">
      <c r="A363" s="39"/>
      <c r="B363" s="40"/>
      <c r="C363" s="245" t="s">
        <v>497</v>
      </c>
      <c r="D363" s="245" t="s">
        <v>162</v>
      </c>
      <c r="E363" s="246" t="s">
        <v>498</v>
      </c>
      <c r="F363" s="247" t="s">
        <v>499</v>
      </c>
      <c r="G363" s="248" t="s">
        <v>165</v>
      </c>
      <c r="H363" s="249">
        <v>552.53999999999996</v>
      </c>
      <c r="I363" s="250"/>
      <c r="J363" s="251">
        <f>ROUND(I363*H363,2)</f>
        <v>0</v>
      </c>
      <c r="K363" s="252"/>
      <c r="L363" s="45"/>
      <c r="M363" s="253" t="s">
        <v>1</v>
      </c>
      <c r="N363" s="254" t="s">
        <v>38</v>
      </c>
      <c r="O363" s="92"/>
      <c r="P363" s="255">
        <f>O363*H363</f>
        <v>0</v>
      </c>
      <c r="Q363" s="255">
        <v>0</v>
      </c>
      <c r="R363" s="255">
        <f>Q363*H363</f>
        <v>0</v>
      </c>
      <c r="S363" s="255">
        <v>0</v>
      </c>
      <c r="T363" s="256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57" t="s">
        <v>166</v>
      </c>
      <c r="AT363" s="257" t="s">
        <v>162</v>
      </c>
      <c r="AU363" s="257" t="s">
        <v>81</v>
      </c>
      <c r="AY363" s="18" t="s">
        <v>160</v>
      </c>
      <c r="BE363" s="258">
        <f>IF(N363="základní",J363,0)</f>
        <v>0</v>
      </c>
      <c r="BF363" s="258">
        <f>IF(N363="snížená",J363,0)</f>
        <v>0</v>
      </c>
      <c r="BG363" s="258">
        <f>IF(N363="zákl. přenesená",J363,0)</f>
        <v>0</v>
      </c>
      <c r="BH363" s="258">
        <f>IF(N363="sníž. přenesená",J363,0)</f>
        <v>0</v>
      </c>
      <c r="BI363" s="258">
        <f>IF(N363="nulová",J363,0)</f>
        <v>0</v>
      </c>
      <c r="BJ363" s="18" t="s">
        <v>77</v>
      </c>
      <c r="BK363" s="258">
        <f>ROUND(I363*H363,2)</f>
        <v>0</v>
      </c>
      <c r="BL363" s="18" t="s">
        <v>166</v>
      </c>
      <c r="BM363" s="257" t="s">
        <v>500</v>
      </c>
    </row>
    <row r="364" s="2" customFormat="1" ht="21.75" customHeight="1">
      <c r="A364" s="39"/>
      <c r="B364" s="40"/>
      <c r="C364" s="245" t="s">
        <v>501</v>
      </c>
      <c r="D364" s="245" t="s">
        <v>162</v>
      </c>
      <c r="E364" s="246" t="s">
        <v>502</v>
      </c>
      <c r="F364" s="247" t="s">
        <v>503</v>
      </c>
      <c r="G364" s="248" t="s">
        <v>165</v>
      </c>
      <c r="H364" s="249">
        <v>49728.599999999999</v>
      </c>
      <c r="I364" s="250"/>
      <c r="J364" s="251">
        <f>ROUND(I364*H364,2)</f>
        <v>0</v>
      </c>
      <c r="K364" s="252"/>
      <c r="L364" s="45"/>
      <c r="M364" s="253" t="s">
        <v>1</v>
      </c>
      <c r="N364" s="254" t="s">
        <v>38</v>
      </c>
      <c r="O364" s="92"/>
      <c r="P364" s="255">
        <f>O364*H364</f>
        <v>0</v>
      </c>
      <c r="Q364" s="255">
        <v>0</v>
      </c>
      <c r="R364" s="255">
        <f>Q364*H364</f>
        <v>0</v>
      </c>
      <c r="S364" s="255">
        <v>0</v>
      </c>
      <c r="T364" s="256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57" t="s">
        <v>166</v>
      </c>
      <c r="AT364" s="257" t="s">
        <v>162</v>
      </c>
      <c r="AU364" s="257" t="s">
        <v>81</v>
      </c>
      <c r="AY364" s="18" t="s">
        <v>160</v>
      </c>
      <c r="BE364" s="258">
        <f>IF(N364="základní",J364,0)</f>
        <v>0</v>
      </c>
      <c r="BF364" s="258">
        <f>IF(N364="snížená",J364,0)</f>
        <v>0</v>
      </c>
      <c r="BG364" s="258">
        <f>IF(N364="zákl. přenesená",J364,0)</f>
        <v>0</v>
      </c>
      <c r="BH364" s="258">
        <f>IF(N364="sníž. přenesená",J364,0)</f>
        <v>0</v>
      </c>
      <c r="BI364" s="258">
        <f>IF(N364="nulová",J364,0)</f>
        <v>0</v>
      </c>
      <c r="BJ364" s="18" t="s">
        <v>77</v>
      </c>
      <c r="BK364" s="258">
        <f>ROUND(I364*H364,2)</f>
        <v>0</v>
      </c>
      <c r="BL364" s="18" t="s">
        <v>166</v>
      </c>
      <c r="BM364" s="257" t="s">
        <v>504</v>
      </c>
    </row>
    <row r="365" s="13" customFormat="1">
      <c r="A365" s="13"/>
      <c r="B365" s="259"/>
      <c r="C365" s="260"/>
      <c r="D365" s="261" t="s">
        <v>168</v>
      </c>
      <c r="E365" s="262" t="s">
        <v>1</v>
      </c>
      <c r="F365" s="263" t="s">
        <v>505</v>
      </c>
      <c r="G365" s="260"/>
      <c r="H365" s="264">
        <v>49728.599999999999</v>
      </c>
      <c r="I365" s="265"/>
      <c r="J365" s="260"/>
      <c r="K365" s="260"/>
      <c r="L365" s="266"/>
      <c r="M365" s="267"/>
      <c r="N365" s="268"/>
      <c r="O365" s="268"/>
      <c r="P365" s="268"/>
      <c r="Q365" s="268"/>
      <c r="R365" s="268"/>
      <c r="S365" s="268"/>
      <c r="T365" s="269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70" t="s">
        <v>168</v>
      </c>
      <c r="AU365" s="270" t="s">
        <v>81</v>
      </c>
      <c r="AV365" s="13" t="s">
        <v>81</v>
      </c>
      <c r="AW365" s="13" t="s">
        <v>30</v>
      </c>
      <c r="AX365" s="13" t="s">
        <v>73</v>
      </c>
      <c r="AY365" s="270" t="s">
        <v>160</v>
      </c>
    </row>
    <row r="366" s="2" customFormat="1" ht="21.75" customHeight="1">
      <c r="A366" s="39"/>
      <c r="B366" s="40"/>
      <c r="C366" s="245" t="s">
        <v>506</v>
      </c>
      <c r="D366" s="245" t="s">
        <v>162</v>
      </c>
      <c r="E366" s="246" t="s">
        <v>507</v>
      </c>
      <c r="F366" s="247" t="s">
        <v>508</v>
      </c>
      <c r="G366" s="248" t="s">
        <v>165</v>
      </c>
      <c r="H366" s="249">
        <v>552.53999999999996</v>
      </c>
      <c r="I366" s="250"/>
      <c r="J366" s="251">
        <f>ROUND(I366*H366,2)</f>
        <v>0</v>
      </c>
      <c r="K366" s="252"/>
      <c r="L366" s="45"/>
      <c r="M366" s="253" t="s">
        <v>1</v>
      </c>
      <c r="N366" s="254" t="s">
        <v>38</v>
      </c>
      <c r="O366" s="92"/>
      <c r="P366" s="255">
        <f>O366*H366</f>
        <v>0</v>
      </c>
      <c r="Q366" s="255">
        <v>0</v>
      </c>
      <c r="R366" s="255">
        <f>Q366*H366</f>
        <v>0</v>
      </c>
      <c r="S366" s="255">
        <v>0</v>
      </c>
      <c r="T366" s="256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57" t="s">
        <v>166</v>
      </c>
      <c r="AT366" s="257" t="s">
        <v>162</v>
      </c>
      <c r="AU366" s="257" t="s">
        <v>81</v>
      </c>
      <c r="AY366" s="18" t="s">
        <v>160</v>
      </c>
      <c r="BE366" s="258">
        <f>IF(N366="základní",J366,0)</f>
        <v>0</v>
      </c>
      <c r="BF366" s="258">
        <f>IF(N366="snížená",J366,0)</f>
        <v>0</v>
      </c>
      <c r="BG366" s="258">
        <f>IF(N366="zákl. přenesená",J366,0)</f>
        <v>0</v>
      </c>
      <c r="BH366" s="258">
        <f>IF(N366="sníž. přenesená",J366,0)</f>
        <v>0</v>
      </c>
      <c r="BI366" s="258">
        <f>IF(N366="nulová",J366,0)</f>
        <v>0</v>
      </c>
      <c r="BJ366" s="18" t="s">
        <v>77</v>
      </c>
      <c r="BK366" s="258">
        <f>ROUND(I366*H366,2)</f>
        <v>0</v>
      </c>
      <c r="BL366" s="18" t="s">
        <v>166</v>
      </c>
      <c r="BM366" s="257" t="s">
        <v>509</v>
      </c>
    </row>
    <row r="367" s="2" customFormat="1" ht="16.5" customHeight="1">
      <c r="A367" s="39"/>
      <c r="B367" s="40"/>
      <c r="C367" s="245" t="s">
        <v>510</v>
      </c>
      <c r="D367" s="245" t="s">
        <v>162</v>
      </c>
      <c r="E367" s="246" t="s">
        <v>511</v>
      </c>
      <c r="F367" s="247" t="s">
        <v>512</v>
      </c>
      <c r="G367" s="248" t="s">
        <v>165</v>
      </c>
      <c r="H367" s="249">
        <v>552.53999999999996</v>
      </c>
      <c r="I367" s="250"/>
      <c r="J367" s="251">
        <f>ROUND(I367*H367,2)</f>
        <v>0</v>
      </c>
      <c r="K367" s="252"/>
      <c r="L367" s="45"/>
      <c r="M367" s="253" t="s">
        <v>1</v>
      </c>
      <c r="N367" s="254" t="s">
        <v>38</v>
      </c>
      <c r="O367" s="92"/>
      <c r="P367" s="255">
        <f>O367*H367</f>
        <v>0</v>
      </c>
      <c r="Q367" s="255">
        <v>0</v>
      </c>
      <c r="R367" s="255">
        <f>Q367*H367</f>
        <v>0</v>
      </c>
      <c r="S367" s="255">
        <v>0</v>
      </c>
      <c r="T367" s="256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57" t="s">
        <v>166</v>
      </c>
      <c r="AT367" s="257" t="s">
        <v>162</v>
      </c>
      <c r="AU367" s="257" t="s">
        <v>81</v>
      </c>
      <c r="AY367" s="18" t="s">
        <v>160</v>
      </c>
      <c r="BE367" s="258">
        <f>IF(N367="základní",J367,0)</f>
        <v>0</v>
      </c>
      <c r="BF367" s="258">
        <f>IF(N367="snížená",J367,0)</f>
        <v>0</v>
      </c>
      <c r="BG367" s="258">
        <f>IF(N367="zákl. přenesená",J367,0)</f>
        <v>0</v>
      </c>
      <c r="BH367" s="258">
        <f>IF(N367="sníž. přenesená",J367,0)</f>
        <v>0</v>
      </c>
      <c r="BI367" s="258">
        <f>IF(N367="nulová",J367,0)</f>
        <v>0</v>
      </c>
      <c r="BJ367" s="18" t="s">
        <v>77</v>
      </c>
      <c r="BK367" s="258">
        <f>ROUND(I367*H367,2)</f>
        <v>0</v>
      </c>
      <c r="BL367" s="18" t="s">
        <v>166</v>
      </c>
      <c r="BM367" s="257" t="s">
        <v>513</v>
      </c>
    </row>
    <row r="368" s="2" customFormat="1" ht="16.5" customHeight="1">
      <c r="A368" s="39"/>
      <c r="B368" s="40"/>
      <c r="C368" s="245" t="s">
        <v>514</v>
      </c>
      <c r="D368" s="245" t="s">
        <v>162</v>
      </c>
      <c r="E368" s="246" t="s">
        <v>515</v>
      </c>
      <c r="F368" s="247" t="s">
        <v>516</v>
      </c>
      <c r="G368" s="248" t="s">
        <v>165</v>
      </c>
      <c r="H368" s="249">
        <v>49728.599999999999</v>
      </c>
      <c r="I368" s="250"/>
      <c r="J368" s="251">
        <f>ROUND(I368*H368,2)</f>
        <v>0</v>
      </c>
      <c r="K368" s="252"/>
      <c r="L368" s="45"/>
      <c r="M368" s="253" t="s">
        <v>1</v>
      </c>
      <c r="N368" s="254" t="s">
        <v>38</v>
      </c>
      <c r="O368" s="92"/>
      <c r="P368" s="255">
        <f>O368*H368</f>
        <v>0</v>
      </c>
      <c r="Q368" s="255">
        <v>0</v>
      </c>
      <c r="R368" s="255">
        <f>Q368*H368</f>
        <v>0</v>
      </c>
      <c r="S368" s="255">
        <v>0</v>
      </c>
      <c r="T368" s="256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57" t="s">
        <v>166</v>
      </c>
      <c r="AT368" s="257" t="s">
        <v>162</v>
      </c>
      <c r="AU368" s="257" t="s">
        <v>81</v>
      </c>
      <c r="AY368" s="18" t="s">
        <v>160</v>
      </c>
      <c r="BE368" s="258">
        <f>IF(N368="základní",J368,0)</f>
        <v>0</v>
      </c>
      <c r="BF368" s="258">
        <f>IF(N368="snížená",J368,0)</f>
        <v>0</v>
      </c>
      <c r="BG368" s="258">
        <f>IF(N368="zákl. přenesená",J368,0)</f>
        <v>0</v>
      </c>
      <c r="BH368" s="258">
        <f>IF(N368="sníž. přenesená",J368,0)</f>
        <v>0</v>
      </c>
      <c r="BI368" s="258">
        <f>IF(N368="nulová",J368,0)</f>
        <v>0</v>
      </c>
      <c r="BJ368" s="18" t="s">
        <v>77</v>
      </c>
      <c r="BK368" s="258">
        <f>ROUND(I368*H368,2)</f>
        <v>0</v>
      </c>
      <c r="BL368" s="18" t="s">
        <v>166</v>
      </c>
      <c r="BM368" s="257" t="s">
        <v>517</v>
      </c>
    </row>
    <row r="369" s="13" customFormat="1">
      <c r="A369" s="13"/>
      <c r="B369" s="259"/>
      <c r="C369" s="260"/>
      <c r="D369" s="261" t="s">
        <v>168</v>
      </c>
      <c r="E369" s="262" t="s">
        <v>1</v>
      </c>
      <c r="F369" s="263" t="s">
        <v>505</v>
      </c>
      <c r="G369" s="260"/>
      <c r="H369" s="264">
        <v>49728.599999999999</v>
      </c>
      <c r="I369" s="265"/>
      <c r="J369" s="260"/>
      <c r="K369" s="260"/>
      <c r="L369" s="266"/>
      <c r="M369" s="267"/>
      <c r="N369" s="268"/>
      <c r="O369" s="268"/>
      <c r="P369" s="268"/>
      <c r="Q369" s="268"/>
      <c r="R369" s="268"/>
      <c r="S369" s="268"/>
      <c r="T369" s="269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70" t="s">
        <v>168</v>
      </c>
      <c r="AU369" s="270" t="s">
        <v>81</v>
      </c>
      <c r="AV369" s="13" t="s">
        <v>81</v>
      </c>
      <c r="AW369" s="13" t="s">
        <v>30</v>
      </c>
      <c r="AX369" s="13" t="s">
        <v>73</v>
      </c>
      <c r="AY369" s="270" t="s">
        <v>160</v>
      </c>
    </row>
    <row r="370" s="2" customFormat="1" ht="16.5" customHeight="1">
      <c r="A370" s="39"/>
      <c r="B370" s="40"/>
      <c r="C370" s="245" t="s">
        <v>192</v>
      </c>
      <c r="D370" s="245" t="s">
        <v>162</v>
      </c>
      <c r="E370" s="246" t="s">
        <v>518</v>
      </c>
      <c r="F370" s="247" t="s">
        <v>519</v>
      </c>
      <c r="G370" s="248" t="s">
        <v>165</v>
      </c>
      <c r="H370" s="249">
        <v>552.53999999999996</v>
      </c>
      <c r="I370" s="250"/>
      <c r="J370" s="251">
        <f>ROUND(I370*H370,2)</f>
        <v>0</v>
      </c>
      <c r="K370" s="252"/>
      <c r="L370" s="45"/>
      <c r="M370" s="253" t="s">
        <v>1</v>
      </c>
      <c r="N370" s="254" t="s">
        <v>38</v>
      </c>
      <c r="O370" s="92"/>
      <c r="P370" s="255">
        <f>O370*H370</f>
        <v>0</v>
      </c>
      <c r="Q370" s="255">
        <v>0</v>
      </c>
      <c r="R370" s="255">
        <f>Q370*H370</f>
        <v>0</v>
      </c>
      <c r="S370" s="255">
        <v>0</v>
      </c>
      <c r="T370" s="256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57" t="s">
        <v>166</v>
      </c>
      <c r="AT370" s="257" t="s">
        <v>162</v>
      </c>
      <c r="AU370" s="257" t="s">
        <v>81</v>
      </c>
      <c r="AY370" s="18" t="s">
        <v>160</v>
      </c>
      <c r="BE370" s="258">
        <f>IF(N370="základní",J370,0)</f>
        <v>0</v>
      </c>
      <c r="BF370" s="258">
        <f>IF(N370="snížená",J370,0)</f>
        <v>0</v>
      </c>
      <c r="BG370" s="258">
        <f>IF(N370="zákl. přenesená",J370,0)</f>
        <v>0</v>
      </c>
      <c r="BH370" s="258">
        <f>IF(N370="sníž. přenesená",J370,0)</f>
        <v>0</v>
      </c>
      <c r="BI370" s="258">
        <f>IF(N370="nulová",J370,0)</f>
        <v>0</v>
      </c>
      <c r="BJ370" s="18" t="s">
        <v>77</v>
      </c>
      <c r="BK370" s="258">
        <f>ROUND(I370*H370,2)</f>
        <v>0</v>
      </c>
      <c r="BL370" s="18" t="s">
        <v>166</v>
      </c>
      <c r="BM370" s="257" t="s">
        <v>520</v>
      </c>
    </row>
    <row r="371" s="2" customFormat="1" ht="21.75" customHeight="1">
      <c r="A371" s="39"/>
      <c r="B371" s="40"/>
      <c r="C371" s="245" t="s">
        <v>235</v>
      </c>
      <c r="D371" s="245" t="s">
        <v>162</v>
      </c>
      <c r="E371" s="246" t="s">
        <v>521</v>
      </c>
      <c r="F371" s="247" t="s">
        <v>522</v>
      </c>
      <c r="G371" s="248" t="s">
        <v>165</v>
      </c>
      <c r="H371" s="249">
        <v>100</v>
      </c>
      <c r="I371" s="250"/>
      <c r="J371" s="251">
        <f>ROUND(I371*H371,2)</f>
        <v>0</v>
      </c>
      <c r="K371" s="252"/>
      <c r="L371" s="45"/>
      <c r="M371" s="253" t="s">
        <v>1</v>
      </c>
      <c r="N371" s="254" t="s">
        <v>38</v>
      </c>
      <c r="O371" s="92"/>
      <c r="P371" s="255">
        <f>O371*H371</f>
        <v>0</v>
      </c>
      <c r="Q371" s="255">
        <v>0</v>
      </c>
      <c r="R371" s="255">
        <f>Q371*H371</f>
        <v>0</v>
      </c>
      <c r="S371" s="255">
        <v>0</v>
      </c>
      <c r="T371" s="256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57" t="s">
        <v>166</v>
      </c>
      <c r="AT371" s="257" t="s">
        <v>162</v>
      </c>
      <c r="AU371" s="257" t="s">
        <v>81</v>
      </c>
      <c r="AY371" s="18" t="s">
        <v>160</v>
      </c>
      <c r="BE371" s="258">
        <f>IF(N371="základní",J371,0)</f>
        <v>0</v>
      </c>
      <c r="BF371" s="258">
        <f>IF(N371="snížená",J371,0)</f>
        <v>0</v>
      </c>
      <c r="BG371" s="258">
        <f>IF(N371="zákl. přenesená",J371,0)</f>
        <v>0</v>
      </c>
      <c r="BH371" s="258">
        <f>IF(N371="sníž. přenesená",J371,0)</f>
        <v>0</v>
      </c>
      <c r="BI371" s="258">
        <f>IF(N371="nulová",J371,0)</f>
        <v>0</v>
      </c>
      <c r="BJ371" s="18" t="s">
        <v>77</v>
      </c>
      <c r="BK371" s="258">
        <f>ROUND(I371*H371,2)</f>
        <v>0</v>
      </c>
      <c r="BL371" s="18" t="s">
        <v>166</v>
      </c>
      <c r="BM371" s="257" t="s">
        <v>523</v>
      </c>
    </row>
    <row r="372" s="12" customFormat="1" ht="22.8" customHeight="1">
      <c r="A372" s="12"/>
      <c r="B372" s="229"/>
      <c r="C372" s="230"/>
      <c r="D372" s="231" t="s">
        <v>72</v>
      </c>
      <c r="E372" s="243" t="s">
        <v>524</v>
      </c>
      <c r="F372" s="243" t="s">
        <v>525</v>
      </c>
      <c r="G372" s="230"/>
      <c r="H372" s="230"/>
      <c r="I372" s="233"/>
      <c r="J372" s="244">
        <f>BK372</f>
        <v>0</v>
      </c>
      <c r="K372" s="230"/>
      <c r="L372" s="235"/>
      <c r="M372" s="236"/>
      <c r="N372" s="237"/>
      <c r="O372" s="237"/>
      <c r="P372" s="238">
        <f>P373</f>
        <v>0</v>
      </c>
      <c r="Q372" s="237"/>
      <c r="R372" s="238">
        <f>R373</f>
        <v>0</v>
      </c>
      <c r="S372" s="237"/>
      <c r="T372" s="239">
        <f>T373</f>
        <v>0</v>
      </c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R372" s="240" t="s">
        <v>77</v>
      </c>
      <c r="AT372" s="241" t="s">
        <v>72</v>
      </c>
      <c r="AU372" s="241" t="s">
        <v>77</v>
      </c>
      <c r="AY372" s="240" t="s">
        <v>160</v>
      </c>
      <c r="BK372" s="242">
        <f>BK373</f>
        <v>0</v>
      </c>
    </row>
    <row r="373" s="2" customFormat="1" ht="55.5" customHeight="1">
      <c r="A373" s="39"/>
      <c r="B373" s="40"/>
      <c r="C373" s="245" t="s">
        <v>401</v>
      </c>
      <c r="D373" s="245" t="s">
        <v>162</v>
      </c>
      <c r="E373" s="246" t="s">
        <v>526</v>
      </c>
      <c r="F373" s="247" t="s">
        <v>527</v>
      </c>
      <c r="G373" s="248" t="s">
        <v>528</v>
      </c>
      <c r="H373" s="249">
        <v>1</v>
      </c>
      <c r="I373" s="250"/>
      <c r="J373" s="251">
        <f>ROUND(I373*H373,2)</f>
        <v>0</v>
      </c>
      <c r="K373" s="252"/>
      <c r="L373" s="45"/>
      <c r="M373" s="253" t="s">
        <v>1</v>
      </c>
      <c r="N373" s="254" t="s">
        <v>38</v>
      </c>
      <c r="O373" s="92"/>
      <c r="P373" s="255">
        <f>O373*H373</f>
        <v>0</v>
      </c>
      <c r="Q373" s="255">
        <v>0</v>
      </c>
      <c r="R373" s="255">
        <f>Q373*H373</f>
        <v>0</v>
      </c>
      <c r="S373" s="255">
        <v>0</v>
      </c>
      <c r="T373" s="256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57" t="s">
        <v>166</v>
      </c>
      <c r="AT373" s="257" t="s">
        <v>162</v>
      </c>
      <c r="AU373" s="257" t="s">
        <v>81</v>
      </c>
      <c r="AY373" s="18" t="s">
        <v>160</v>
      </c>
      <c r="BE373" s="258">
        <f>IF(N373="základní",J373,0)</f>
        <v>0</v>
      </c>
      <c r="BF373" s="258">
        <f>IF(N373="snížená",J373,0)</f>
        <v>0</v>
      </c>
      <c r="BG373" s="258">
        <f>IF(N373="zákl. přenesená",J373,0)</f>
        <v>0</v>
      </c>
      <c r="BH373" s="258">
        <f>IF(N373="sníž. přenesená",J373,0)</f>
        <v>0</v>
      </c>
      <c r="BI373" s="258">
        <f>IF(N373="nulová",J373,0)</f>
        <v>0</v>
      </c>
      <c r="BJ373" s="18" t="s">
        <v>77</v>
      </c>
      <c r="BK373" s="258">
        <f>ROUND(I373*H373,2)</f>
        <v>0</v>
      </c>
      <c r="BL373" s="18" t="s">
        <v>166</v>
      </c>
      <c r="BM373" s="257" t="s">
        <v>529</v>
      </c>
    </row>
    <row r="374" s="12" customFormat="1" ht="22.8" customHeight="1">
      <c r="A374" s="12"/>
      <c r="B374" s="229"/>
      <c r="C374" s="230"/>
      <c r="D374" s="231" t="s">
        <v>72</v>
      </c>
      <c r="E374" s="243" t="s">
        <v>530</v>
      </c>
      <c r="F374" s="243" t="s">
        <v>531</v>
      </c>
      <c r="G374" s="230"/>
      <c r="H374" s="230"/>
      <c r="I374" s="233"/>
      <c r="J374" s="244">
        <f>BK374</f>
        <v>0</v>
      </c>
      <c r="K374" s="230"/>
      <c r="L374" s="235"/>
      <c r="M374" s="236"/>
      <c r="N374" s="237"/>
      <c r="O374" s="237"/>
      <c r="P374" s="238">
        <f>SUM(P375:P385)</f>
        <v>0</v>
      </c>
      <c r="Q374" s="237"/>
      <c r="R374" s="238">
        <f>SUM(R375:R385)</f>
        <v>0</v>
      </c>
      <c r="S374" s="237"/>
      <c r="T374" s="239">
        <f>SUM(T375:T385)</f>
        <v>0</v>
      </c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R374" s="240" t="s">
        <v>77</v>
      </c>
      <c r="AT374" s="241" t="s">
        <v>72</v>
      </c>
      <c r="AU374" s="241" t="s">
        <v>77</v>
      </c>
      <c r="AY374" s="240" t="s">
        <v>160</v>
      </c>
      <c r="BK374" s="242">
        <f>SUM(BK375:BK385)</f>
        <v>0</v>
      </c>
    </row>
    <row r="375" s="2" customFormat="1" ht="21.75" customHeight="1">
      <c r="A375" s="39"/>
      <c r="B375" s="40"/>
      <c r="C375" s="245" t="s">
        <v>532</v>
      </c>
      <c r="D375" s="245" t="s">
        <v>162</v>
      </c>
      <c r="E375" s="246" t="s">
        <v>533</v>
      </c>
      <c r="F375" s="247" t="s">
        <v>534</v>
      </c>
      <c r="G375" s="248" t="s">
        <v>188</v>
      </c>
      <c r="H375" s="249">
        <v>118.392</v>
      </c>
      <c r="I375" s="250"/>
      <c r="J375" s="251">
        <f>ROUND(I375*H375,2)</f>
        <v>0</v>
      </c>
      <c r="K375" s="252"/>
      <c r="L375" s="45"/>
      <c r="M375" s="253" t="s">
        <v>1</v>
      </c>
      <c r="N375" s="254" t="s">
        <v>38</v>
      </c>
      <c r="O375" s="92"/>
      <c r="P375" s="255">
        <f>O375*H375</f>
        <v>0</v>
      </c>
      <c r="Q375" s="255">
        <v>0</v>
      </c>
      <c r="R375" s="255">
        <f>Q375*H375</f>
        <v>0</v>
      </c>
      <c r="S375" s="255">
        <v>0</v>
      </c>
      <c r="T375" s="256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57" t="s">
        <v>166</v>
      </c>
      <c r="AT375" s="257" t="s">
        <v>162</v>
      </c>
      <c r="AU375" s="257" t="s">
        <v>81</v>
      </c>
      <c r="AY375" s="18" t="s">
        <v>160</v>
      </c>
      <c r="BE375" s="258">
        <f>IF(N375="základní",J375,0)</f>
        <v>0</v>
      </c>
      <c r="BF375" s="258">
        <f>IF(N375="snížená",J375,0)</f>
        <v>0</v>
      </c>
      <c r="BG375" s="258">
        <f>IF(N375="zákl. přenesená",J375,0)</f>
        <v>0</v>
      </c>
      <c r="BH375" s="258">
        <f>IF(N375="sníž. přenesená",J375,0)</f>
        <v>0</v>
      </c>
      <c r="BI375" s="258">
        <f>IF(N375="nulová",J375,0)</f>
        <v>0</v>
      </c>
      <c r="BJ375" s="18" t="s">
        <v>77</v>
      </c>
      <c r="BK375" s="258">
        <f>ROUND(I375*H375,2)</f>
        <v>0</v>
      </c>
      <c r="BL375" s="18" t="s">
        <v>166</v>
      </c>
      <c r="BM375" s="257" t="s">
        <v>535</v>
      </c>
    </row>
    <row r="376" s="13" customFormat="1">
      <c r="A376" s="13"/>
      <c r="B376" s="259"/>
      <c r="C376" s="260"/>
      <c r="D376" s="261" t="s">
        <v>168</v>
      </c>
      <c r="E376" s="262" t="s">
        <v>1</v>
      </c>
      <c r="F376" s="263" t="s">
        <v>536</v>
      </c>
      <c r="G376" s="260"/>
      <c r="H376" s="264">
        <v>118.392</v>
      </c>
      <c r="I376" s="265"/>
      <c r="J376" s="260"/>
      <c r="K376" s="260"/>
      <c r="L376" s="266"/>
      <c r="M376" s="267"/>
      <c r="N376" s="268"/>
      <c r="O376" s="268"/>
      <c r="P376" s="268"/>
      <c r="Q376" s="268"/>
      <c r="R376" s="268"/>
      <c r="S376" s="268"/>
      <c r="T376" s="269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70" t="s">
        <v>168</v>
      </c>
      <c r="AU376" s="270" t="s">
        <v>81</v>
      </c>
      <c r="AV376" s="13" t="s">
        <v>81</v>
      </c>
      <c r="AW376" s="13" t="s">
        <v>30</v>
      </c>
      <c r="AX376" s="13" t="s">
        <v>77</v>
      </c>
      <c r="AY376" s="270" t="s">
        <v>160</v>
      </c>
    </row>
    <row r="377" s="2" customFormat="1" ht="21.75" customHeight="1">
      <c r="A377" s="39"/>
      <c r="B377" s="40"/>
      <c r="C377" s="245" t="s">
        <v>537</v>
      </c>
      <c r="D377" s="245" t="s">
        <v>162</v>
      </c>
      <c r="E377" s="246" t="s">
        <v>538</v>
      </c>
      <c r="F377" s="247" t="s">
        <v>539</v>
      </c>
      <c r="G377" s="248" t="s">
        <v>188</v>
      </c>
      <c r="H377" s="249">
        <v>1420.704</v>
      </c>
      <c r="I377" s="250"/>
      <c r="J377" s="251">
        <f>ROUND(I377*H377,2)</f>
        <v>0</v>
      </c>
      <c r="K377" s="252"/>
      <c r="L377" s="45"/>
      <c r="M377" s="253" t="s">
        <v>1</v>
      </c>
      <c r="N377" s="254" t="s">
        <v>38</v>
      </c>
      <c r="O377" s="92"/>
      <c r="P377" s="255">
        <f>O377*H377</f>
        <v>0</v>
      </c>
      <c r="Q377" s="255">
        <v>0</v>
      </c>
      <c r="R377" s="255">
        <f>Q377*H377</f>
        <v>0</v>
      </c>
      <c r="S377" s="255">
        <v>0</v>
      </c>
      <c r="T377" s="256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57" t="s">
        <v>166</v>
      </c>
      <c r="AT377" s="257" t="s">
        <v>162</v>
      </c>
      <c r="AU377" s="257" t="s">
        <v>81</v>
      </c>
      <c r="AY377" s="18" t="s">
        <v>160</v>
      </c>
      <c r="BE377" s="258">
        <f>IF(N377="základní",J377,0)</f>
        <v>0</v>
      </c>
      <c r="BF377" s="258">
        <f>IF(N377="snížená",J377,0)</f>
        <v>0</v>
      </c>
      <c r="BG377" s="258">
        <f>IF(N377="zákl. přenesená",J377,0)</f>
        <v>0</v>
      </c>
      <c r="BH377" s="258">
        <f>IF(N377="sníž. přenesená",J377,0)</f>
        <v>0</v>
      </c>
      <c r="BI377" s="258">
        <f>IF(N377="nulová",J377,0)</f>
        <v>0</v>
      </c>
      <c r="BJ377" s="18" t="s">
        <v>77</v>
      </c>
      <c r="BK377" s="258">
        <f>ROUND(I377*H377,2)</f>
        <v>0</v>
      </c>
      <c r="BL377" s="18" t="s">
        <v>166</v>
      </c>
      <c r="BM377" s="257" t="s">
        <v>540</v>
      </c>
    </row>
    <row r="378" s="13" customFormat="1">
      <c r="A378" s="13"/>
      <c r="B378" s="259"/>
      <c r="C378" s="260"/>
      <c r="D378" s="261" t="s">
        <v>168</v>
      </c>
      <c r="E378" s="262" t="s">
        <v>1</v>
      </c>
      <c r="F378" s="263" t="s">
        <v>541</v>
      </c>
      <c r="G378" s="260"/>
      <c r="H378" s="264">
        <v>1420.704</v>
      </c>
      <c r="I378" s="265"/>
      <c r="J378" s="260"/>
      <c r="K378" s="260"/>
      <c r="L378" s="266"/>
      <c r="M378" s="267"/>
      <c r="N378" s="268"/>
      <c r="O378" s="268"/>
      <c r="P378" s="268"/>
      <c r="Q378" s="268"/>
      <c r="R378" s="268"/>
      <c r="S378" s="268"/>
      <c r="T378" s="269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70" t="s">
        <v>168</v>
      </c>
      <c r="AU378" s="270" t="s">
        <v>81</v>
      </c>
      <c r="AV378" s="13" t="s">
        <v>81</v>
      </c>
      <c r="AW378" s="13" t="s">
        <v>30</v>
      </c>
      <c r="AX378" s="13" t="s">
        <v>73</v>
      </c>
      <c r="AY378" s="270" t="s">
        <v>160</v>
      </c>
    </row>
    <row r="379" s="2" customFormat="1" ht="21.75" customHeight="1">
      <c r="A379" s="39"/>
      <c r="B379" s="40"/>
      <c r="C379" s="245" t="s">
        <v>542</v>
      </c>
      <c r="D379" s="245" t="s">
        <v>162</v>
      </c>
      <c r="E379" s="246" t="s">
        <v>543</v>
      </c>
      <c r="F379" s="247" t="s">
        <v>544</v>
      </c>
      <c r="G379" s="248" t="s">
        <v>188</v>
      </c>
      <c r="H379" s="249">
        <v>118.392</v>
      </c>
      <c r="I379" s="250"/>
      <c r="J379" s="251">
        <f>ROUND(I379*H379,2)</f>
        <v>0</v>
      </c>
      <c r="K379" s="252"/>
      <c r="L379" s="45"/>
      <c r="M379" s="253" t="s">
        <v>1</v>
      </c>
      <c r="N379" s="254" t="s">
        <v>38</v>
      </c>
      <c r="O379" s="92"/>
      <c r="P379" s="255">
        <f>O379*H379</f>
        <v>0</v>
      </c>
      <c r="Q379" s="255">
        <v>0</v>
      </c>
      <c r="R379" s="255">
        <f>Q379*H379</f>
        <v>0</v>
      </c>
      <c r="S379" s="255">
        <v>0</v>
      </c>
      <c r="T379" s="256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57" t="s">
        <v>166</v>
      </c>
      <c r="AT379" s="257" t="s">
        <v>162</v>
      </c>
      <c r="AU379" s="257" t="s">
        <v>81</v>
      </c>
      <c r="AY379" s="18" t="s">
        <v>160</v>
      </c>
      <c r="BE379" s="258">
        <f>IF(N379="základní",J379,0)</f>
        <v>0</v>
      </c>
      <c r="BF379" s="258">
        <f>IF(N379="snížená",J379,0)</f>
        <v>0</v>
      </c>
      <c r="BG379" s="258">
        <f>IF(N379="zákl. přenesená",J379,0)</f>
        <v>0</v>
      </c>
      <c r="BH379" s="258">
        <f>IF(N379="sníž. přenesená",J379,0)</f>
        <v>0</v>
      </c>
      <c r="BI379" s="258">
        <f>IF(N379="nulová",J379,0)</f>
        <v>0</v>
      </c>
      <c r="BJ379" s="18" t="s">
        <v>77</v>
      </c>
      <c r="BK379" s="258">
        <f>ROUND(I379*H379,2)</f>
        <v>0</v>
      </c>
      <c r="BL379" s="18" t="s">
        <v>166</v>
      </c>
      <c r="BM379" s="257" t="s">
        <v>545</v>
      </c>
    </row>
    <row r="380" s="2" customFormat="1" ht="21.75" customHeight="1">
      <c r="A380" s="39"/>
      <c r="B380" s="40"/>
      <c r="C380" s="245" t="s">
        <v>546</v>
      </c>
      <c r="D380" s="245" t="s">
        <v>162</v>
      </c>
      <c r="E380" s="246" t="s">
        <v>547</v>
      </c>
      <c r="F380" s="247" t="s">
        <v>548</v>
      </c>
      <c r="G380" s="248" t="s">
        <v>188</v>
      </c>
      <c r="H380" s="249">
        <v>8.1920000000000002</v>
      </c>
      <c r="I380" s="250"/>
      <c r="J380" s="251">
        <f>ROUND(I380*H380,2)</f>
        <v>0</v>
      </c>
      <c r="K380" s="252"/>
      <c r="L380" s="45"/>
      <c r="M380" s="253" t="s">
        <v>1</v>
      </c>
      <c r="N380" s="254" t="s">
        <v>38</v>
      </c>
      <c r="O380" s="92"/>
      <c r="P380" s="255">
        <f>O380*H380</f>
        <v>0</v>
      </c>
      <c r="Q380" s="255">
        <v>0</v>
      </c>
      <c r="R380" s="255">
        <f>Q380*H380</f>
        <v>0</v>
      </c>
      <c r="S380" s="255">
        <v>0</v>
      </c>
      <c r="T380" s="256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57" t="s">
        <v>166</v>
      </c>
      <c r="AT380" s="257" t="s">
        <v>162</v>
      </c>
      <c r="AU380" s="257" t="s">
        <v>81</v>
      </c>
      <c r="AY380" s="18" t="s">
        <v>160</v>
      </c>
      <c r="BE380" s="258">
        <f>IF(N380="základní",J380,0)</f>
        <v>0</v>
      </c>
      <c r="BF380" s="258">
        <f>IF(N380="snížená",J380,0)</f>
        <v>0</v>
      </c>
      <c r="BG380" s="258">
        <f>IF(N380="zákl. přenesená",J380,0)</f>
        <v>0</v>
      </c>
      <c r="BH380" s="258">
        <f>IF(N380="sníž. přenesená",J380,0)</f>
        <v>0</v>
      </c>
      <c r="BI380" s="258">
        <f>IF(N380="nulová",J380,0)</f>
        <v>0</v>
      </c>
      <c r="BJ380" s="18" t="s">
        <v>77</v>
      </c>
      <c r="BK380" s="258">
        <f>ROUND(I380*H380,2)</f>
        <v>0</v>
      </c>
      <c r="BL380" s="18" t="s">
        <v>166</v>
      </c>
      <c r="BM380" s="257" t="s">
        <v>549</v>
      </c>
    </row>
    <row r="381" s="13" customFormat="1">
      <c r="A381" s="13"/>
      <c r="B381" s="259"/>
      <c r="C381" s="260"/>
      <c r="D381" s="261" t="s">
        <v>168</v>
      </c>
      <c r="E381" s="262" t="s">
        <v>1</v>
      </c>
      <c r="F381" s="263" t="s">
        <v>550</v>
      </c>
      <c r="G381" s="260"/>
      <c r="H381" s="264">
        <v>8.1920000000000002</v>
      </c>
      <c r="I381" s="265"/>
      <c r="J381" s="260"/>
      <c r="K381" s="260"/>
      <c r="L381" s="266"/>
      <c r="M381" s="267"/>
      <c r="N381" s="268"/>
      <c r="O381" s="268"/>
      <c r="P381" s="268"/>
      <c r="Q381" s="268"/>
      <c r="R381" s="268"/>
      <c r="S381" s="268"/>
      <c r="T381" s="269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70" t="s">
        <v>168</v>
      </c>
      <c r="AU381" s="270" t="s">
        <v>81</v>
      </c>
      <c r="AV381" s="13" t="s">
        <v>81</v>
      </c>
      <c r="AW381" s="13" t="s">
        <v>30</v>
      </c>
      <c r="AX381" s="13" t="s">
        <v>73</v>
      </c>
      <c r="AY381" s="270" t="s">
        <v>160</v>
      </c>
    </row>
    <row r="382" s="2" customFormat="1" ht="21.75" customHeight="1">
      <c r="A382" s="39"/>
      <c r="B382" s="40"/>
      <c r="C382" s="245" t="s">
        <v>551</v>
      </c>
      <c r="D382" s="245" t="s">
        <v>162</v>
      </c>
      <c r="E382" s="246" t="s">
        <v>552</v>
      </c>
      <c r="F382" s="247" t="s">
        <v>553</v>
      </c>
      <c r="G382" s="248" t="s">
        <v>188</v>
      </c>
      <c r="H382" s="249">
        <v>6.1500000000000004</v>
      </c>
      <c r="I382" s="250"/>
      <c r="J382" s="251">
        <f>ROUND(I382*H382,2)</f>
        <v>0</v>
      </c>
      <c r="K382" s="252"/>
      <c r="L382" s="45"/>
      <c r="M382" s="253" t="s">
        <v>1</v>
      </c>
      <c r="N382" s="254" t="s">
        <v>38</v>
      </c>
      <c r="O382" s="92"/>
      <c r="P382" s="255">
        <f>O382*H382</f>
        <v>0</v>
      </c>
      <c r="Q382" s="255">
        <v>0</v>
      </c>
      <c r="R382" s="255">
        <f>Q382*H382</f>
        <v>0</v>
      </c>
      <c r="S382" s="255">
        <v>0</v>
      </c>
      <c r="T382" s="256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57" t="s">
        <v>166</v>
      </c>
      <c r="AT382" s="257" t="s">
        <v>162</v>
      </c>
      <c r="AU382" s="257" t="s">
        <v>81</v>
      </c>
      <c r="AY382" s="18" t="s">
        <v>160</v>
      </c>
      <c r="BE382" s="258">
        <f>IF(N382="základní",J382,0)</f>
        <v>0</v>
      </c>
      <c r="BF382" s="258">
        <f>IF(N382="snížená",J382,0)</f>
        <v>0</v>
      </c>
      <c r="BG382" s="258">
        <f>IF(N382="zákl. přenesená",J382,0)</f>
        <v>0</v>
      </c>
      <c r="BH382" s="258">
        <f>IF(N382="sníž. přenesená",J382,0)</f>
        <v>0</v>
      </c>
      <c r="BI382" s="258">
        <f>IF(N382="nulová",J382,0)</f>
        <v>0</v>
      </c>
      <c r="BJ382" s="18" t="s">
        <v>77</v>
      </c>
      <c r="BK382" s="258">
        <f>ROUND(I382*H382,2)</f>
        <v>0</v>
      </c>
      <c r="BL382" s="18" t="s">
        <v>166</v>
      </c>
      <c r="BM382" s="257" t="s">
        <v>554</v>
      </c>
    </row>
    <row r="383" s="13" customFormat="1">
      <c r="A383" s="13"/>
      <c r="B383" s="259"/>
      <c r="C383" s="260"/>
      <c r="D383" s="261" t="s">
        <v>168</v>
      </c>
      <c r="E383" s="262" t="s">
        <v>1</v>
      </c>
      <c r="F383" s="263" t="s">
        <v>555</v>
      </c>
      <c r="G383" s="260"/>
      <c r="H383" s="264">
        <v>6.1500000000000004</v>
      </c>
      <c r="I383" s="265"/>
      <c r="J383" s="260"/>
      <c r="K383" s="260"/>
      <c r="L383" s="266"/>
      <c r="M383" s="267"/>
      <c r="N383" s="268"/>
      <c r="O383" s="268"/>
      <c r="P383" s="268"/>
      <c r="Q383" s="268"/>
      <c r="R383" s="268"/>
      <c r="S383" s="268"/>
      <c r="T383" s="269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70" t="s">
        <v>168</v>
      </c>
      <c r="AU383" s="270" t="s">
        <v>81</v>
      </c>
      <c r="AV383" s="13" t="s">
        <v>81</v>
      </c>
      <c r="AW383" s="13" t="s">
        <v>30</v>
      </c>
      <c r="AX383" s="13" t="s">
        <v>77</v>
      </c>
      <c r="AY383" s="270" t="s">
        <v>160</v>
      </c>
    </row>
    <row r="384" s="2" customFormat="1" ht="33" customHeight="1">
      <c r="A384" s="39"/>
      <c r="B384" s="40"/>
      <c r="C384" s="245" t="s">
        <v>556</v>
      </c>
      <c r="D384" s="245" t="s">
        <v>162</v>
      </c>
      <c r="E384" s="246" t="s">
        <v>557</v>
      </c>
      <c r="F384" s="247" t="s">
        <v>558</v>
      </c>
      <c r="G384" s="248" t="s">
        <v>188</v>
      </c>
      <c r="H384" s="249">
        <v>104.05</v>
      </c>
      <c r="I384" s="250"/>
      <c r="J384" s="251">
        <f>ROUND(I384*H384,2)</f>
        <v>0</v>
      </c>
      <c r="K384" s="252"/>
      <c r="L384" s="45"/>
      <c r="M384" s="253" t="s">
        <v>1</v>
      </c>
      <c r="N384" s="254" t="s">
        <v>38</v>
      </c>
      <c r="O384" s="92"/>
      <c r="P384" s="255">
        <f>O384*H384</f>
        <v>0</v>
      </c>
      <c r="Q384" s="255">
        <v>0</v>
      </c>
      <c r="R384" s="255">
        <f>Q384*H384</f>
        <v>0</v>
      </c>
      <c r="S384" s="255">
        <v>0</v>
      </c>
      <c r="T384" s="256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57" t="s">
        <v>166</v>
      </c>
      <c r="AT384" s="257" t="s">
        <v>162</v>
      </c>
      <c r="AU384" s="257" t="s">
        <v>81</v>
      </c>
      <c r="AY384" s="18" t="s">
        <v>160</v>
      </c>
      <c r="BE384" s="258">
        <f>IF(N384="základní",J384,0)</f>
        <v>0</v>
      </c>
      <c r="BF384" s="258">
        <f>IF(N384="snížená",J384,0)</f>
        <v>0</v>
      </c>
      <c r="BG384" s="258">
        <f>IF(N384="zákl. přenesená",J384,0)</f>
        <v>0</v>
      </c>
      <c r="BH384" s="258">
        <f>IF(N384="sníž. přenesená",J384,0)</f>
        <v>0</v>
      </c>
      <c r="BI384" s="258">
        <f>IF(N384="nulová",J384,0)</f>
        <v>0</v>
      </c>
      <c r="BJ384" s="18" t="s">
        <v>77</v>
      </c>
      <c r="BK384" s="258">
        <f>ROUND(I384*H384,2)</f>
        <v>0</v>
      </c>
      <c r="BL384" s="18" t="s">
        <v>166</v>
      </c>
      <c r="BM384" s="257" t="s">
        <v>559</v>
      </c>
    </row>
    <row r="385" s="13" customFormat="1">
      <c r="A385" s="13"/>
      <c r="B385" s="259"/>
      <c r="C385" s="260"/>
      <c r="D385" s="261" t="s">
        <v>168</v>
      </c>
      <c r="E385" s="262" t="s">
        <v>1</v>
      </c>
      <c r="F385" s="263" t="s">
        <v>560</v>
      </c>
      <c r="G385" s="260"/>
      <c r="H385" s="264">
        <v>104.05</v>
      </c>
      <c r="I385" s="265"/>
      <c r="J385" s="260"/>
      <c r="K385" s="260"/>
      <c r="L385" s="266"/>
      <c r="M385" s="267"/>
      <c r="N385" s="268"/>
      <c r="O385" s="268"/>
      <c r="P385" s="268"/>
      <c r="Q385" s="268"/>
      <c r="R385" s="268"/>
      <c r="S385" s="268"/>
      <c r="T385" s="269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70" t="s">
        <v>168</v>
      </c>
      <c r="AU385" s="270" t="s">
        <v>81</v>
      </c>
      <c r="AV385" s="13" t="s">
        <v>81</v>
      </c>
      <c r="AW385" s="13" t="s">
        <v>30</v>
      </c>
      <c r="AX385" s="13" t="s">
        <v>77</v>
      </c>
      <c r="AY385" s="270" t="s">
        <v>160</v>
      </c>
    </row>
    <row r="386" s="12" customFormat="1" ht="22.8" customHeight="1">
      <c r="A386" s="12"/>
      <c r="B386" s="229"/>
      <c r="C386" s="230"/>
      <c r="D386" s="231" t="s">
        <v>72</v>
      </c>
      <c r="E386" s="243" t="s">
        <v>561</v>
      </c>
      <c r="F386" s="243" t="s">
        <v>562</v>
      </c>
      <c r="G386" s="230"/>
      <c r="H386" s="230"/>
      <c r="I386" s="233"/>
      <c r="J386" s="244">
        <f>BK386</f>
        <v>0</v>
      </c>
      <c r="K386" s="230"/>
      <c r="L386" s="235"/>
      <c r="M386" s="236"/>
      <c r="N386" s="237"/>
      <c r="O386" s="237"/>
      <c r="P386" s="238">
        <f>P387</f>
        <v>0</v>
      </c>
      <c r="Q386" s="237"/>
      <c r="R386" s="238">
        <f>R387</f>
        <v>0</v>
      </c>
      <c r="S386" s="237"/>
      <c r="T386" s="239">
        <f>T387</f>
        <v>0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240" t="s">
        <v>77</v>
      </c>
      <c r="AT386" s="241" t="s">
        <v>72</v>
      </c>
      <c r="AU386" s="241" t="s">
        <v>77</v>
      </c>
      <c r="AY386" s="240" t="s">
        <v>160</v>
      </c>
      <c r="BK386" s="242">
        <f>BK387</f>
        <v>0</v>
      </c>
    </row>
    <row r="387" s="2" customFormat="1" ht="16.5" customHeight="1">
      <c r="A387" s="39"/>
      <c r="B387" s="40"/>
      <c r="C387" s="245" t="s">
        <v>563</v>
      </c>
      <c r="D387" s="245" t="s">
        <v>162</v>
      </c>
      <c r="E387" s="246" t="s">
        <v>564</v>
      </c>
      <c r="F387" s="247" t="s">
        <v>565</v>
      </c>
      <c r="G387" s="248" t="s">
        <v>188</v>
      </c>
      <c r="H387" s="249">
        <v>478.94200000000001</v>
      </c>
      <c r="I387" s="250"/>
      <c r="J387" s="251">
        <f>ROUND(I387*H387,2)</f>
        <v>0</v>
      </c>
      <c r="K387" s="252"/>
      <c r="L387" s="45"/>
      <c r="M387" s="253" t="s">
        <v>1</v>
      </c>
      <c r="N387" s="254" t="s">
        <v>38</v>
      </c>
      <c r="O387" s="92"/>
      <c r="P387" s="255">
        <f>O387*H387</f>
        <v>0</v>
      </c>
      <c r="Q387" s="255">
        <v>0</v>
      </c>
      <c r="R387" s="255">
        <f>Q387*H387</f>
        <v>0</v>
      </c>
      <c r="S387" s="255">
        <v>0</v>
      </c>
      <c r="T387" s="256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57" t="s">
        <v>166</v>
      </c>
      <c r="AT387" s="257" t="s">
        <v>162</v>
      </c>
      <c r="AU387" s="257" t="s">
        <v>81</v>
      </c>
      <c r="AY387" s="18" t="s">
        <v>160</v>
      </c>
      <c r="BE387" s="258">
        <f>IF(N387="základní",J387,0)</f>
        <v>0</v>
      </c>
      <c r="BF387" s="258">
        <f>IF(N387="snížená",J387,0)</f>
        <v>0</v>
      </c>
      <c r="BG387" s="258">
        <f>IF(N387="zákl. přenesená",J387,0)</f>
        <v>0</v>
      </c>
      <c r="BH387" s="258">
        <f>IF(N387="sníž. přenesená",J387,0)</f>
        <v>0</v>
      </c>
      <c r="BI387" s="258">
        <f>IF(N387="nulová",J387,0)</f>
        <v>0</v>
      </c>
      <c r="BJ387" s="18" t="s">
        <v>77</v>
      </c>
      <c r="BK387" s="258">
        <f>ROUND(I387*H387,2)</f>
        <v>0</v>
      </c>
      <c r="BL387" s="18" t="s">
        <v>166</v>
      </c>
      <c r="BM387" s="257" t="s">
        <v>566</v>
      </c>
    </row>
    <row r="388" s="12" customFormat="1" ht="25.92" customHeight="1">
      <c r="A388" s="12"/>
      <c r="B388" s="229"/>
      <c r="C388" s="230"/>
      <c r="D388" s="231" t="s">
        <v>72</v>
      </c>
      <c r="E388" s="232" t="s">
        <v>567</v>
      </c>
      <c r="F388" s="232" t="s">
        <v>568</v>
      </c>
      <c r="G388" s="230"/>
      <c r="H388" s="230"/>
      <c r="I388" s="233"/>
      <c r="J388" s="234">
        <f>BK388</f>
        <v>0</v>
      </c>
      <c r="K388" s="230"/>
      <c r="L388" s="235"/>
      <c r="M388" s="236"/>
      <c r="N388" s="237"/>
      <c r="O388" s="237"/>
      <c r="P388" s="238">
        <f>P389+P458+P483+P540+P545+P570+P583+P638+P665+P703+P715</f>
        <v>0</v>
      </c>
      <c r="Q388" s="237"/>
      <c r="R388" s="238">
        <f>R389+R458+R483+R540+R545+R570+R583+R638+R665+R703+R715</f>
        <v>0.16637399999999997</v>
      </c>
      <c r="S388" s="237"/>
      <c r="T388" s="239">
        <f>T389+T458+T483+T540+T545+T570+T583+T638+T665+T703+T715</f>
        <v>8.1920000000000002</v>
      </c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R388" s="240" t="s">
        <v>81</v>
      </c>
      <c r="AT388" s="241" t="s">
        <v>72</v>
      </c>
      <c r="AU388" s="241" t="s">
        <v>73</v>
      </c>
      <c r="AY388" s="240" t="s">
        <v>160</v>
      </c>
      <c r="BK388" s="242">
        <f>BK389+BK458+BK483+BK540+BK545+BK570+BK583+BK638+BK665+BK703+BK715</f>
        <v>0</v>
      </c>
    </row>
    <row r="389" s="12" customFormat="1" ht="22.8" customHeight="1">
      <c r="A389" s="12"/>
      <c r="B389" s="229"/>
      <c r="C389" s="230"/>
      <c r="D389" s="231" t="s">
        <v>72</v>
      </c>
      <c r="E389" s="243" t="s">
        <v>569</v>
      </c>
      <c r="F389" s="243" t="s">
        <v>570</v>
      </c>
      <c r="G389" s="230"/>
      <c r="H389" s="230"/>
      <c r="I389" s="233"/>
      <c r="J389" s="244">
        <f>BK389</f>
        <v>0</v>
      </c>
      <c r="K389" s="230"/>
      <c r="L389" s="235"/>
      <c r="M389" s="236"/>
      <c r="N389" s="237"/>
      <c r="O389" s="237"/>
      <c r="P389" s="238">
        <f>SUM(P390:P457)</f>
        <v>0</v>
      </c>
      <c r="Q389" s="237"/>
      <c r="R389" s="238">
        <f>SUM(R390:R457)</f>
        <v>0</v>
      </c>
      <c r="S389" s="237"/>
      <c r="T389" s="239">
        <f>SUM(T390:T457)</f>
        <v>0</v>
      </c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R389" s="240" t="s">
        <v>81</v>
      </c>
      <c r="AT389" s="241" t="s">
        <v>72</v>
      </c>
      <c r="AU389" s="241" t="s">
        <v>77</v>
      </c>
      <c r="AY389" s="240" t="s">
        <v>160</v>
      </c>
      <c r="BK389" s="242">
        <f>SUM(BK390:BK457)</f>
        <v>0</v>
      </c>
    </row>
    <row r="390" s="2" customFormat="1" ht="21.75" customHeight="1">
      <c r="A390" s="39"/>
      <c r="B390" s="40"/>
      <c r="C390" s="245" t="s">
        <v>571</v>
      </c>
      <c r="D390" s="245" t="s">
        <v>162</v>
      </c>
      <c r="E390" s="246" t="s">
        <v>572</v>
      </c>
      <c r="F390" s="247" t="s">
        <v>573</v>
      </c>
      <c r="G390" s="248" t="s">
        <v>165</v>
      </c>
      <c r="H390" s="249">
        <v>568.77599999999995</v>
      </c>
      <c r="I390" s="250"/>
      <c r="J390" s="251">
        <f>ROUND(I390*H390,2)</f>
        <v>0</v>
      </c>
      <c r="K390" s="252"/>
      <c r="L390" s="45"/>
      <c r="M390" s="253" t="s">
        <v>1</v>
      </c>
      <c r="N390" s="254" t="s">
        <v>38</v>
      </c>
      <c r="O390" s="92"/>
      <c r="P390" s="255">
        <f>O390*H390</f>
        <v>0</v>
      </c>
      <c r="Q390" s="255">
        <v>0</v>
      </c>
      <c r="R390" s="255">
        <f>Q390*H390</f>
        <v>0</v>
      </c>
      <c r="S390" s="255">
        <v>0</v>
      </c>
      <c r="T390" s="256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57" t="s">
        <v>258</v>
      </c>
      <c r="AT390" s="257" t="s">
        <v>162</v>
      </c>
      <c r="AU390" s="257" t="s">
        <v>81</v>
      </c>
      <c r="AY390" s="18" t="s">
        <v>160</v>
      </c>
      <c r="BE390" s="258">
        <f>IF(N390="základní",J390,0)</f>
        <v>0</v>
      </c>
      <c r="BF390" s="258">
        <f>IF(N390="snížená",J390,0)</f>
        <v>0</v>
      </c>
      <c r="BG390" s="258">
        <f>IF(N390="zákl. přenesená",J390,0)</f>
        <v>0</v>
      </c>
      <c r="BH390" s="258">
        <f>IF(N390="sníž. přenesená",J390,0)</f>
        <v>0</v>
      </c>
      <c r="BI390" s="258">
        <f>IF(N390="nulová",J390,0)</f>
        <v>0</v>
      </c>
      <c r="BJ390" s="18" t="s">
        <v>77</v>
      </c>
      <c r="BK390" s="258">
        <f>ROUND(I390*H390,2)</f>
        <v>0</v>
      </c>
      <c r="BL390" s="18" t="s">
        <v>258</v>
      </c>
      <c r="BM390" s="257" t="s">
        <v>574</v>
      </c>
    </row>
    <row r="391" s="13" customFormat="1">
      <c r="A391" s="13"/>
      <c r="B391" s="259"/>
      <c r="C391" s="260"/>
      <c r="D391" s="261" t="s">
        <v>168</v>
      </c>
      <c r="E391" s="262" t="s">
        <v>1</v>
      </c>
      <c r="F391" s="263" t="s">
        <v>218</v>
      </c>
      <c r="G391" s="260"/>
      <c r="H391" s="264">
        <v>29.370000000000001</v>
      </c>
      <c r="I391" s="265"/>
      <c r="J391" s="260"/>
      <c r="K391" s="260"/>
      <c r="L391" s="266"/>
      <c r="M391" s="267"/>
      <c r="N391" s="268"/>
      <c r="O391" s="268"/>
      <c r="P391" s="268"/>
      <c r="Q391" s="268"/>
      <c r="R391" s="268"/>
      <c r="S391" s="268"/>
      <c r="T391" s="269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70" t="s">
        <v>168</v>
      </c>
      <c r="AU391" s="270" t="s">
        <v>81</v>
      </c>
      <c r="AV391" s="13" t="s">
        <v>81</v>
      </c>
      <c r="AW391" s="13" t="s">
        <v>30</v>
      </c>
      <c r="AX391" s="13" t="s">
        <v>73</v>
      </c>
      <c r="AY391" s="270" t="s">
        <v>160</v>
      </c>
    </row>
    <row r="392" s="13" customFormat="1">
      <c r="A392" s="13"/>
      <c r="B392" s="259"/>
      <c r="C392" s="260"/>
      <c r="D392" s="261" t="s">
        <v>168</v>
      </c>
      <c r="E392" s="262" t="s">
        <v>1</v>
      </c>
      <c r="F392" s="263" t="s">
        <v>575</v>
      </c>
      <c r="G392" s="260"/>
      <c r="H392" s="264">
        <v>4.4059999999999997</v>
      </c>
      <c r="I392" s="265"/>
      <c r="J392" s="260"/>
      <c r="K392" s="260"/>
      <c r="L392" s="266"/>
      <c r="M392" s="267"/>
      <c r="N392" s="268"/>
      <c r="O392" s="268"/>
      <c r="P392" s="268"/>
      <c r="Q392" s="268"/>
      <c r="R392" s="268"/>
      <c r="S392" s="268"/>
      <c r="T392" s="269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70" t="s">
        <v>168</v>
      </c>
      <c r="AU392" s="270" t="s">
        <v>81</v>
      </c>
      <c r="AV392" s="13" t="s">
        <v>81</v>
      </c>
      <c r="AW392" s="13" t="s">
        <v>30</v>
      </c>
      <c r="AX392" s="13" t="s">
        <v>73</v>
      </c>
      <c r="AY392" s="270" t="s">
        <v>160</v>
      </c>
    </row>
    <row r="393" s="14" customFormat="1">
      <c r="A393" s="14"/>
      <c r="B393" s="271"/>
      <c r="C393" s="272"/>
      <c r="D393" s="261" t="s">
        <v>168</v>
      </c>
      <c r="E393" s="273" t="s">
        <v>1</v>
      </c>
      <c r="F393" s="274" t="s">
        <v>576</v>
      </c>
      <c r="G393" s="272"/>
      <c r="H393" s="273" t="s">
        <v>1</v>
      </c>
      <c r="I393" s="275"/>
      <c r="J393" s="272"/>
      <c r="K393" s="272"/>
      <c r="L393" s="276"/>
      <c r="M393" s="277"/>
      <c r="N393" s="278"/>
      <c r="O393" s="278"/>
      <c r="P393" s="278"/>
      <c r="Q393" s="278"/>
      <c r="R393" s="278"/>
      <c r="S393" s="278"/>
      <c r="T393" s="279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80" t="s">
        <v>168</v>
      </c>
      <c r="AU393" s="280" t="s">
        <v>81</v>
      </c>
      <c r="AV393" s="14" t="s">
        <v>77</v>
      </c>
      <c r="AW393" s="14" t="s">
        <v>30</v>
      </c>
      <c r="AX393" s="14" t="s">
        <v>73</v>
      </c>
      <c r="AY393" s="280" t="s">
        <v>160</v>
      </c>
    </row>
    <row r="394" s="13" customFormat="1">
      <c r="A394" s="13"/>
      <c r="B394" s="259"/>
      <c r="C394" s="260"/>
      <c r="D394" s="261" t="s">
        <v>168</v>
      </c>
      <c r="E394" s="262" t="s">
        <v>1</v>
      </c>
      <c r="F394" s="263" t="s">
        <v>577</v>
      </c>
      <c r="G394" s="260"/>
      <c r="H394" s="264">
        <v>535</v>
      </c>
      <c r="I394" s="265"/>
      <c r="J394" s="260"/>
      <c r="K394" s="260"/>
      <c r="L394" s="266"/>
      <c r="M394" s="267"/>
      <c r="N394" s="268"/>
      <c r="O394" s="268"/>
      <c r="P394" s="268"/>
      <c r="Q394" s="268"/>
      <c r="R394" s="268"/>
      <c r="S394" s="268"/>
      <c r="T394" s="269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70" t="s">
        <v>168</v>
      </c>
      <c r="AU394" s="270" t="s">
        <v>81</v>
      </c>
      <c r="AV394" s="13" t="s">
        <v>81</v>
      </c>
      <c r="AW394" s="13" t="s">
        <v>30</v>
      </c>
      <c r="AX394" s="13" t="s">
        <v>73</v>
      </c>
      <c r="AY394" s="270" t="s">
        <v>160</v>
      </c>
    </row>
    <row r="395" s="14" customFormat="1">
      <c r="A395" s="14"/>
      <c r="B395" s="271"/>
      <c r="C395" s="272"/>
      <c r="D395" s="261" t="s">
        <v>168</v>
      </c>
      <c r="E395" s="273" t="s">
        <v>1</v>
      </c>
      <c r="F395" s="274" t="s">
        <v>578</v>
      </c>
      <c r="G395" s="272"/>
      <c r="H395" s="273" t="s">
        <v>1</v>
      </c>
      <c r="I395" s="275"/>
      <c r="J395" s="272"/>
      <c r="K395" s="272"/>
      <c r="L395" s="276"/>
      <c r="M395" s="277"/>
      <c r="N395" s="278"/>
      <c r="O395" s="278"/>
      <c r="P395" s="278"/>
      <c r="Q395" s="278"/>
      <c r="R395" s="278"/>
      <c r="S395" s="278"/>
      <c r="T395" s="279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80" t="s">
        <v>168</v>
      </c>
      <c r="AU395" s="280" t="s">
        <v>81</v>
      </c>
      <c r="AV395" s="14" t="s">
        <v>77</v>
      </c>
      <c r="AW395" s="14" t="s">
        <v>30</v>
      </c>
      <c r="AX395" s="14" t="s">
        <v>73</v>
      </c>
      <c r="AY395" s="280" t="s">
        <v>160</v>
      </c>
    </row>
    <row r="396" s="15" customFormat="1">
      <c r="A396" s="15"/>
      <c r="B396" s="281"/>
      <c r="C396" s="282"/>
      <c r="D396" s="261" t="s">
        <v>168</v>
      </c>
      <c r="E396" s="283" t="s">
        <v>1</v>
      </c>
      <c r="F396" s="284" t="s">
        <v>171</v>
      </c>
      <c r="G396" s="282"/>
      <c r="H396" s="285">
        <v>568.77599999999995</v>
      </c>
      <c r="I396" s="286"/>
      <c r="J396" s="282"/>
      <c r="K396" s="282"/>
      <c r="L396" s="287"/>
      <c r="M396" s="288"/>
      <c r="N396" s="289"/>
      <c r="O396" s="289"/>
      <c r="P396" s="289"/>
      <c r="Q396" s="289"/>
      <c r="R396" s="289"/>
      <c r="S396" s="289"/>
      <c r="T396" s="290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91" t="s">
        <v>168</v>
      </c>
      <c r="AU396" s="291" t="s">
        <v>81</v>
      </c>
      <c r="AV396" s="15" t="s">
        <v>166</v>
      </c>
      <c r="AW396" s="15" t="s">
        <v>30</v>
      </c>
      <c r="AX396" s="15" t="s">
        <v>77</v>
      </c>
      <c r="AY396" s="291" t="s">
        <v>160</v>
      </c>
    </row>
    <row r="397" s="2" customFormat="1" ht="21.75" customHeight="1">
      <c r="A397" s="39"/>
      <c r="B397" s="40"/>
      <c r="C397" s="245" t="s">
        <v>579</v>
      </c>
      <c r="D397" s="245" t="s">
        <v>162</v>
      </c>
      <c r="E397" s="246" t="s">
        <v>580</v>
      </c>
      <c r="F397" s="247" t="s">
        <v>581</v>
      </c>
      <c r="G397" s="248" t="s">
        <v>165</v>
      </c>
      <c r="H397" s="249">
        <v>163.30000000000001</v>
      </c>
      <c r="I397" s="250"/>
      <c r="J397" s="251">
        <f>ROUND(I397*H397,2)</f>
        <v>0</v>
      </c>
      <c r="K397" s="252"/>
      <c r="L397" s="45"/>
      <c r="M397" s="253" t="s">
        <v>1</v>
      </c>
      <c r="N397" s="254" t="s">
        <v>38</v>
      </c>
      <c r="O397" s="92"/>
      <c r="P397" s="255">
        <f>O397*H397</f>
        <v>0</v>
      </c>
      <c r="Q397" s="255">
        <v>0</v>
      </c>
      <c r="R397" s="255">
        <f>Q397*H397</f>
        <v>0</v>
      </c>
      <c r="S397" s="255">
        <v>0</v>
      </c>
      <c r="T397" s="256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57" t="s">
        <v>258</v>
      </c>
      <c r="AT397" s="257" t="s">
        <v>162</v>
      </c>
      <c r="AU397" s="257" t="s">
        <v>81</v>
      </c>
      <c r="AY397" s="18" t="s">
        <v>160</v>
      </c>
      <c r="BE397" s="258">
        <f>IF(N397="základní",J397,0)</f>
        <v>0</v>
      </c>
      <c r="BF397" s="258">
        <f>IF(N397="snížená",J397,0)</f>
        <v>0</v>
      </c>
      <c r="BG397" s="258">
        <f>IF(N397="zákl. přenesená",J397,0)</f>
        <v>0</v>
      </c>
      <c r="BH397" s="258">
        <f>IF(N397="sníž. přenesená",J397,0)</f>
        <v>0</v>
      </c>
      <c r="BI397" s="258">
        <f>IF(N397="nulová",J397,0)</f>
        <v>0</v>
      </c>
      <c r="BJ397" s="18" t="s">
        <v>77</v>
      </c>
      <c r="BK397" s="258">
        <f>ROUND(I397*H397,2)</f>
        <v>0</v>
      </c>
      <c r="BL397" s="18" t="s">
        <v>258</v>
      </c>
      <c r="BM397" s="257" t="s">
        <v>582</v>
      </c>
    </row>
    <row r="398" s="13" customFormat="1">
      <c r="A398" s="13"/>
      <c r="B398" s="259"/>
      <c r="C398" s="260"/>
      <c r="D398" s="261" t="s">
        <v>168</v>
      </c>
      <c r="E398" s="262" t="s">
        <v>1</v>
      </c>
      <c r="F398" s="263" t="s">
        <v>313</v>
      </c>
      <c r="G398" s="260"/>
      <c r="H398" s="264">
        <v>43.049999999999997</v>
      </c>
      <c r="I398" s="265"/>
      <c r="J398" s="260"/>
      <c r="K398" s="260"/>
      <c r="L398" s="266"/>
      <c r="M398" s="267"/>
      <c r="N398" s="268"/>
      <c r="O398" s="268"/>
      <c r="P398" s="268"/>
      <c r="Q398" s="268"/>
      <c r="R398" s="268"/>
      <c r="S398" s="268"/>
      <c r="T398" s="269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70" t="s">
        <v>168</v>
      </c>
      <c r="AU398" s="270" t="s">
        <v>81</v>
      </c>
      <c r="AV398" s="13" t="s">
        <v>81</v>
      </c>
      <c r="AW398" s="13" t="s">
        <v>30</v>
      </c>
      <c r="AX398" s="13" t="s">
        <v>73</v>
      </c>
      <c r="AY398" s="270" t="s">
        <v>160</v>
      </c>
    </row>
    <row r="399" s="14" customFormat="1">
      <c r="A399" s="14"/>
      <c r="B399" s="271"/>
      <c r="C399" s="272"/>
      <c r="D399" s="261" t="s">
        <v>168</v>
      </c>
      <c r="E399" s="273" t="s">
        <v>1</v>
      </c>
      <c r="F399" s="274" t="s">
        <v>583</v>
      </c>
      <c r="G399" s="272"/>
      <c r="H399" s="273" t="s">
        <v>1</v>
      </c>
      <c r="I399" s="275"/>
      <c r="J399" s="272"/>
      <c r="K399" s="272"/>
      <c r="L399" s="276"/>
      <c r="M399" s="277"/>
      <c r="N399" s="278"/>
      <c r="O399" s="278"/>
      <c r="P399" s="278"/>
      <c r="Q399" s="278"/>
      <c r="R399" s="278"/>
      <c r="S399" s="278"/>
      <c r="T399" s="279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80" t="s">
        <v>168</v>
      </c>
      <c r="AU399" s="280" t="s">
        <v>81</v>
      </c>
      <c r="AV399" s="14" t="s">
        <v>77</v>
      </c>
      <c r="AW399" s="14" t="s">
        <v>30</v>
      </c>
      <c r="AX399" s="14" t="s">
        <v>73</v>
      </c>
      <c r="AY399" s="280" t="s">
        <v>160</v>
      </c>
    </row>
    <row r="400" s="13" customFormat="1">
      <c r="A400" s="13"/>
      <c r="B400" s="259"/>
      <c r="C400" s="260"/>
      <c r="D400" s="261" t="s">
        <v>168</v>
      </c>
      <c r="E400" s="262" t="s">
        <v>1</v>
      </c>
      <c r="F400" s="263" t="s">
        <v>315</v>
      </c>
      <c r="G400" s="260"/>
      <c r="H400" s="264">
        <v>120.25</v>
      </c>
      <c r="I400" s="265"/>
      <c r="J400" s="260"/>
      <c r="K400" s="260"/>
      <c r="L400" s="266"/>
      <c r="M400" s="267"/>
      <c r="N400" s="268"/>
      <c r="O400" s="268"/>
      <c r="P400" s="268"/>
      <c r="Q400" s="268"/>
      <c r="R400" s="268"/>
      <c r="S400" s="268"/>
      <c r="T400" s="269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70" t="s">
        <v>168</v>
      </c>
      <c r="AU400" s="270" t="s">
        <v>81</v>
      </c>
      <c r="AV400" s="13" t="s">
        <v>81</v>
      </c>
      <c r="AW400" s="13" t="s">
        <v>30</v>
      </c>
      <c r="AX400" s="13" t="s">
        <v>73</v>
      </c>
      <c r="AY400" s="270" t="s">
        <v>160</v>
      </c>
    </row>
    <row r="401" s="14" customFormat="1">
      <c r="A401" s="14"/>
      <c r="B401" s="271"/>
      <c r="C401" s="272"/>
      <c r="D401" s="261" t="s">
        <v>168</v>
      </c>
      <c r="E401" s="273" t="s">
        <v>1</v>
      </c>
      <c r="F401" s="274" t="s">
        <v>584</v>
      </c>
      <c r="G401" s="272"/>
      <c r="H401" s="273" t="s">
        <v>1</v>
      </c>
      <c r="I401" s="275"/>
      <c r="J401" s="272"/>
      <c r="K401" s="272"/>
      <c r="L401" s="276"/>
      <c r="M401" s="277"/>
      <c r="N401" s="278"/>
      <c r="O401" s="278"/>
      <c r="P401" s="278"/>
      <c r="Q401" s="278"/>
      <c r="R401" s="278"/>
      <c r="S401" s="278"/>
      <c r="T401" s="279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80" t="s">
        <v>168</v>
      </c>
      <c r="AU401" s="280" t="s">
        <v>81</v>
      </c>
      <c r="AV401" s="14" t="s">
        <v>77</v>
      </c>
      <c r="AW401" s="14" t="s">
        <v>30</v>
      </c>
      <c r="AX401" s="14" t="s">
        <v>73</v>
      </c>
      <c r="AY401" s="280" t="s">
        <v>160</v>
      </c>
    </row>
    <row r="402" s="16" customFormat="1">
      <c r="A402" s="16"/>
      <c r="B402" s="303"/>
      <c r="C402" s="304"/>
      <c r="D402" s="261" t="s">
        <v>168</v>
      </c>
      <c r="E402" s="305" t="s">
        <v>1</v>
      </c>
      <c r="F402" s="306" t="s">
        <v>585</v>
      </c>
      <c r="G402" s="304"/>
      <c r="H402" s="307">
        <v>163.30000000000001</v>
      </c>
      <c r="I402" s="308"/>
      <c r="J402" s="304"/>
      <c r="K402" s="304"/>
      <c r="L402" s="309"/>
      <c r="M402" s="310"/>
      <c r="N402" s="311"/>
      <c r="O402" s="311"/>
      <c r="P402" s="311"/>
      <c r="Q402" s="311"/>
      <c r="R402" s="311"/>
      <c r="S402" s="311"/>
      <c r="T402" s="312"/>
      <c r="U402" s="16"/>
      <c r="V402" s="16"/>
      <c r="W402" s="16"/>
      <c r="X402" s="16"/>
      <c r="Y402" s="16"/>
      <c r="Z402" s="16"/>
      <c r="AA402" s="16"/>
      <c r="AB402" s="16"/>
      <c r="AC402" s="16"/>
      <c r="AD402" s="16"/>
      <c r="AE402" s="16"/>
      <c r="AT402" s="313" t="s">
        <v>168</v>
      </c>
      <c r="AU402" s="313" t="s">
        <v>81</v>
      </c>
      <c r="AV402" s="16" t="s">
        <v>101</v>
      </c>
      <c r="AW402" s="16" t="s">
        <v>30</v>
      </c>
      <c r="AX402" s="16" t="s">
        <v>77</v>
      </c>
      <c r="AY402" s="313" t="s">
        <v>160</v>
      </c>
    </row>
    <row r="403" s="2" customFormat="1" ht="16.5" customHeight="1">
      <c r="A403" s="39"/>
      <c r="B403" s="40"/>
      <c r="C403" s="292" t="s">
        <v>586</v>
      </c>
      <c r="D403" s="292" t="s">
        <v>230</v>
      </c>
      <c r="E403" s="293" t="s">
        <v>587</v>
      </c>
      <c r="F403" s="294" t="s">
        <v>588</v>
      </c>
      <c r="G403" s="295" t="s">
        <v>188</v>
      </c>
      <c r="H403" s="296">
        <v>0.25600000000000001</v>
      </c>
      <c r="I403" s="297"/>
      <c r="J403" s="298">
        <f>ROUND(I403*H403,2)</f>
        <v>0</v>
      </c>
      <c r="K403" s="299"/>
      <c r="L403" s="300"/>
      <c r="M403" s="301" t="s">
        <v>1</v>
      </c>
      <c r="N403" s="302" t="s">
        <v>38</v>
      </c>
      <c r="O403" s="92"/>
      <c r="P403" s="255">
        <f>O403*H403</f>
        <v>0</v>
      </c>
      <c r="Q403" s="255">
        <v>0</v>
      </c>
      <c r="R403" s="255">
        <f>Q403*H403</f>
        <v>0</v>
      </c>
      <c r="S403" s="255">
        <v>0</v>
      </c>
      <c r="T403" s="256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57" t="s">
        <v>343</v>
      </c>
      <c r="AT403" s="257" t="s">
        <v>230</v>
      </c>
      <c r="AU403" s="257" t="s">
        <v>81</v>
      </c>
      <c r="AY403" s="18" t="s">
        <v>160</v>
      </c>
      <c r="BE403" s="258">
        <f>IF(N403="základní",J403,0)</f>
        <v>0</v>
      </c>
      <c r="BF403" s="258">
        <f>IF(N403="snížená",J403,0)</f>
        <v>0</v>
      </c>
      <c r="BG403" s="258">
        <f>IF(N403="zákl. přenesená",J403,0)</f>
        <v>0</v>
      </c>
      <c r="BH403" s="258">
        <f>IF(N403="sníž. přenesená",J403,0)</f>
        <v>0</v>
      </c>
      <c r="BI403" s="258">
        <f>IF(N403="nulová",J403,0)</f>
        <v>0</v>
      </c>
      <c r="BJ403" s="18" t="s">
        <v>77</v>
      </c>
      <c r="BK403" s="258">
        <f>ROUND(I403*H403,2)</f>
        <v>0</v>
      </c>
      <c r="BL403" s="18" t="s">
        <v>258</v>
      </c>
      <c r="BM403" s="257" t="s">
        <v>589</v>
      </c>
    </row>
    <row r="404" s="13" customFormat="1">
      <c r="A404" s="13"/>
      <c r="B404" s="259"/>
      <c r="C404" s="260"/>
      <c r="D404" s="261" t="s">
        <v>168</v>
      </c>
      <c r="E404" s="262" t="s">
        <v>1</v>
      </c>
      <c r="F404" s="263" t="s">
        <v>590</v>
      </c>
      <c r="G404" s="260"/>
      <c r="H404" s="264">
        <v>0.25600000000000001</v>
      </c>
      <c r="I404" s="265"/>
      <c r="J404" s="260"/>
      <c r="K404" s="260"/>
      <c r="L404" s="266"/>
      <c r="M404" s="267"/>
      <c r="N404" s="268"/>
      <c r="O404" s="268"/>
      <c r="P404" s="268"/>
      <c r="Q404" s="268"/>
      <c r="R404" s="268"/>
      <c r="S404" s="268"/>
      <c r="T404" s="269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70" t="s">
        <v>168</v>
      </c>
      <c r="AU404" s="270" t="s">
        <v>81</v>
      </c>
      <c r="AV404" s="13" t="s">
        <v>81</v>
      </c>
      <c r="AW404" s="13" t="s">
        <v>30</v>
      </c>
      <c r="AX404" s="13" t="s">
        <v>73</v>
      </c>
      <c r="AY404" s="270" t="s">
        <v>160</v>
      </c>
    </row>
    <row r="405" s="15" customFormat="1">
      <c r="A405" s="15"/>
      <c r="B405" s="281"/>
      <c r="C405" s="282"/>
      <c r="D405" s="261" t="s">
        <v>168</v>
      </c>
      <c r="E405" s="283" t="s">
        <v>1</v>
      </c>
      <c r="F405" s="284" t="s">
        <v>171</v>
      </c>
      <c r="G405" s="282"/>
      <c r="H405" s="285">
        <v>0.25600000000000001</v>
      </c>
      <c r="I405" s="286"/>
      <c r="J405" s="282"/>
      <c r="K405" s="282"/>
      <c r="L405" s="287"/>
      <c r="M405" s="288"/>
      <c r="N405" s="289"/>
      <c r="O405" s="289"/>
      <c r="P405" s="289"/>
      <c r="Q405" s="289"/>
      <c r="R405" s="289"/>
      <c r="S405" s="289"/>
      <c r="T405" s="290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91" t="s">
        <v>168</v>
      </c>
      <c r="AU405" s="291" t="s">
        <v>81</v>
      </c>
      <c r="AV405" s="15" t="s">
        <v>166</v>
      </c>
      <c r="AW405" s="15" t="s">
        <v>30</v>
      </c>
      <c r="AX405" s="15" t="s">
        <v>77</v>
      </c>
      <c r="AY405" s="291" t="s">
        <v>160</v>
      </c>
    </row>
    <row r="406" s="2" customFormat="1" ht="21.75" customHeight="1">
      <c r="A406" s="39"/>
      <c r="B406" s="40"/>
      <c r="C406" s="245" t="s">
        <v>591</v>
      </c>
      <c r="D406" s="245" t="s">
        <v>162</v>
      </c>
      <c r="E406" s="246" t="s">
        <v>592</v>
      </c>
      <c r="F406" s="247" t="s">
        <v>593</v>
      </c>
      <c r="G406" s="248" t="s">
        <v>165</v>
      </c>
      <c r="H406" s="249">
        <v>29.370000000000001</v>
      </c>
      <c r="I406" s="250"/>
      <c r="J406" s="251">
        <f>ROUND(I406*H406,2)</f>
        <v>0</v>
      </c>
      <c r="K406" s="252"/>
      <c r="L406" s="45"/>
      <c r="M406" s="253" t="s">
        <v>1</v>
      </c>
      <c r="N406" s="254" t="s">
        <v>38</v>
      </c>
      <c r="O406" s="92"/>
      <c r="P406" s="255">
        <f>O406*H406</f>
        <v>0</v>
      </c>
      <c r="Q406" s="255">
        <v>0</v>
      </c>
      <c r="R406" s="255">
        <f>Q406*H406</f>
        <v>0</v>
      </c>
      <c r="S406" s="255">
        <v>0</v>
      </c>
      <c r="T406" s="256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57" t="s">
        <v>258</v>
      </c>
      <c r="AT406" s="257" t="s">
        <v>162</v>
      </c>
      <c r="AU406" s="257" t="s">
        <v>81</v>
      </c>
      <c r="AY406" s="18" t="s">
        <v>160</v>
      </c>
      <c r="BE406" s="258">
        <f>IF(N406="základní",J406,0)</f>
        <v>0</v>
      </c>
      <c r="BF406" s="258">
        <f>IF(N406="snížená",J406,0)</f>
        <v>0</v>
      </c>
      <c r="BG406" s="258">
        <f>IF(N406="zákl. přenesená",J406,0)</f>
        <v>0</v>
      </c>
      <c r="BH406" s="258">
        <f>IF(N406="sníž. přenesená",J406,0)</f>
        <v>0</v>
      </c>
      <c r="BI406" s="258">
        <f>IF(N406="nulová",J406,0)</f>
        <v>0</v>
      </c>
      <c r="BJ406" s="18" t="s">
        <v>77</v>
      </c>
      <c r="BK406" s="258">
        <f>ROUND(I406*H406,2)</f>
        <v>0</v>
      </c>
      <c r="BL406" s="18" t="s">
        <v>258</v>
      </c>
      <c r="BM406" s="257" t="s">
        <v>594</v>
      </c>
    </row>
    <row r="407" s="14" customFormat="1">
      <c r="A407" s="14"/>
      <c r="B407" s="271"/>
      <c r="C407" s="272"/>
      <c r="D407" s="261" t="s">
        <v>168</v>
      </c>
      <c r="E407" s="273" t="s">
        <v>1</v>
      </c>
      <c r="F407" s="274" t="s">
        <v>407</v>
      </c>
      <c r="G407" s="272"/>
      <c r="H407" s="273" t="s">
        <v>1</v>
      </c>
      <c r="I407" s="275"/>
      <c r="J407" s="272"/>
      <c r="K407" s="272"/>
      <c r="L407" s="276"/>
      <c r="M407" s="277"/>
      <c r="N407" s="278"/>
      <c r="O407" s="278"/>
      <c r="P407" s="278"/>
      <c r="Q407" s="278"/>
      <c r="R407" s="278"/>
      <c r="S407" s="278"/>
      <c r="T407" s="279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80" t="s">
        <v>168</v>
      </c>
      <c r="AU407" s="280" t="s">
        <v>81</v>
      </c>
      <c r="AV407" s="14" t="s">
        <v>77</v>
      </c>
      <c r="AW407" s="14" t="s">
        <v>30</v>
      </c>
      <c r="AX407" s="14" t="s">
        <v>73</v>
      </c>
      <c r="AY407" s="280" t="s">
        <v>160</v>
      </c>
    </row>
    <row r="408" s="13" customFormat="1">
      <c r="A408" s="13"/>
      <c r="B408" s="259"/>
      <c r="C408" s="260"/>
      <c r="D408" s="261" t="s">
        <v>168</v>
      </c>
      <c r="E408" s="262" t="s">
        <v>1</v>
      </c>
      <c r="F408" s="263" t="s">
        <v>595</v>
      </c>
      <c r="G408" s="260"/>
      <c r="H408" s="264">
        <v>29.370000000000001</v>
      </c>
      <c r="I408" s="265"/>
      <c r="J408" s="260"/>
      <c r="K408" s="260"/>
      <c r="L408" s="266"/>
      <c r="M408" s="267"/>
      <c r="N408" s="268"/>
      <c r="O408" s="268"/>
      <c r="P408" s="268"/>
      <c r="Q408" s="268"/>
      <c r="R408" s="268"/>
      <c r="S408" s="268"/>
      <c r="T408" s="269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70" t="s">
        <v>168</v>
      </c>
      <c r="AU408" s="270" t="s">
        <v>81</v>
      </c>
      <c r="AV408" s="13" t="s">
        <v>81</v>
      </c>
      <c r="AW408" s="13" t="s">
        <v>30</v>
      </c>
      <c r="AX408" s="13" t="s">
        <v>73</v>
      </c>
      <c r="AY408" s="270" t="s">
        <v>160</v>
      </c>
    </row>
    <row r="409" s="15" customFormat="1">
      <c r="A409" s="15"/>
      <c r="B409" s="281"/>
      <c r="C409" s="282"/>
      <c r="D409" s="261" t="s">
        <v>168</v>
      </c>
      <c r="E409" s="283" t="s">
        <v>1</v>
      </c>
      <c r="F409" s="284" t="s">
        <v>171</v>
      </c>
      <c r="G409" s="282"/>
      <c r="H409" s="285">
        <v>29.370000000000001</v>
      </c>
      <c r="I409" s="286"/>
      <c r="J409" s="282"/>
      <c r="K409" s="282"/>
      <c r="L409" s="287"/>
      <c r="M409" s="288"/>
      <c r="N409" s="289"/>
      <c r="O409" s="289"/>
      <c r="P409" s="289"/>
      <c r="Q409" s="289"/>
      <c r="R409" s="289"/>
      <c r="S409" s="289"/>
      <c r="T409" s="290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91" t="s">
        <v>168</v>
      </c>
      <c r="AU409" s="291" t="s">
        <v>81</v>
      </c>
      <c r="AV409" s="15" t="s">
        <v>166</v>
      </c>
      <c r="AW409" s="15" t="s">
        <v>30</v>
      </c>
      <c r="AX409" s="15" t="s">
        <v>77</v>
      </c>
      <c r="AY409" s="291" t="s">
        <v>160</v>
      </c>
    </row>
    <row r="410" s="2" customFormat="1" ht="21.75" customHeight="1">
      <c r="A410" s="39"/>
      <c r="B410" s="40"/>
      <c r="C410" s="292" t="s">
        <v>596</v>
      </c>
      <c r="D410" s="292" t="s">
        <v>230</v>
      </c>
      <c r="E410" s="293" t="s">
        <v>597</v>
      </c>
      <c r="F410" s="294" t="s">
        <v>598</v>
      </c>
      <c r="G410" s="295" t="s">
        <v>165</v>
      </c>
      <c r="H410" s="296">
        <v>35.244</v>
      </c>
      <c r="I410" s="297"/>
      <c r="J410" s="298">
        <f>ROUND(I410*H410,2)</f>
        <v>0</v>
      </c>
      <c r="K410" s="299"/>
      <c r="L410" s="300"/>
      <c r="M410" s="301" t="s">
        <v>1</v>
      </c>
      <c r="N410" s="302" t="s">
        <v>38</v>
      </c>
      <c r="O410" s="92"/>
      <c r="P410" s="255">
        <f>O410*H410</f>
        <v>0</v>
      </c>
      <c r="Q410" s="255">
        <v>0</v>
      </c>
      <c r="R410" s="255">
        <f>Q410*H410</f>
        <v>0</v>
      </c>
      <c r="S410" s="255">
        <v>0</v>
      </c>
      <c r="T410" s="256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57" t="s">
        <v>343</v>
      </c>
      <c r="AT410" s="257" t="s">
        <v>230</v>
      </c>
      <c r="AU410" s="257" t="s">
        <v>81</v>
      </c>
      <c r="AY410" s="18" t="s">
        <v>160</v>
      </c>
      <c r="BE410" s="258">
        <f>IF(N410="základní",J410,0)</f>
        <v>0</v>
      </c>
      <c r="BF410" s="258">
        <f>IF(N410="snížená",J410,0)</f>
        <v>0</v>
      </c>
      <c r="BG410" s="258">
        <f>IF(N410="zákl. přenesená",J410,0)</f>
        <v>0</v>
      </c>
      <c r="BH410" s="258">
        <f>IF(N410="sníž. přenesená",J410,0)</f>
        <v>0</v>
      </c>
      <c r="BI410" s="258">
        <f>IF(N410="nulová",J410,0)</f>
        <v>0</v>
      </c>
      <c r="BJ410" s="18" t="s">
        <v>77</v>
      </c>
      <c r="BK410" s="258">
        <f>ROUND(I410*H410,2)</f>
        <v>0</v>
      </c>
      <c r="BL410" s="18" t="s">
        <v>258</v>
      </c>
      <c r="BM410" s="257" t="s">
        <v>599</v>
      </c>
    </row>
    <row r="411" s="13" customFormat="1">
      <c r="A411" s="13"/>
      <c r="B411" s="259"/>
      <c r="C411" s="260"/>
      <c r="D411" s="261" t="s">
        <v>168</v>
      </c>
      <c r="E411" s="262" t="s">
        <v>1</v>
      </c>
      <c r="F411" s="263" t="s">
        <v>600</v>
      </c>
      <c r="G411" s="260"/>
      <c r="H411" s="264">
        <v>35.244</v>
      </c>
      <c r="I411" s="265"/>
      <c r="J411" s="260"/>
      <c r="K411" s="260"/>
      <c r="L411" s="266"/>
      <c r="M411" s="267"/>
      <c r="N411" s="268"/>
      <c r="O411" s="268"/>
      <c r="P411" s="268"/>
      <c r="Q411" s="268"/>
      <c r="R411" s="268"/>
      <c r="S411" s="268"/>
      <c r="T411" s="269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70" t="s">
        <v>168</v>
      </c>
      <c r="AU411" s="270" t="s">
        <v>81</v>
      </c>
      <c r="AV411" s="13" t="s">
        <v>81</v>
      </c>
      <c r="AW411" s="13" t="s">
        <v>30</v>
      </c>
      <c r="AX411" s="13" t="s">
        <v>73</v>
      </c>
      <c r="AY411" s="270" t="s">
        <v>160</v>
      </c>
    </row>
    <row r="412" s="15" customFormat="1">
      <c r="A412" s="15"/>
      <c r="B412" s="281"/>
      <c r="C412" s="282"/>
      <c r="D412" s="261" t="s">
        <v>168</v>
      </c>
      <c r="E412" s="283" t="s">
        <v>1</v>
      </c>
      <c r="F412" s="284" t="s">
        <v>171</v>
      </c>
      <c r="G412" s="282"/>
      <c r="H412" s="285">
        <v>35.244</v>
      </c>
      <c r="I412" s="286"/>
      <c r="J412" s="282"/>
      <c r="K412" s="282"/>
      <c r="L412" s="287"/>
      <c r="M412" s="288"/>
      <c r="N412" s="289"/>
      <c r="O412" s="289"/>
      <c r="P412" s="289"/>
      <c r="Q412" s="289"/>
      <c r="R412" s="289"/>
      <c r="S412" s="289"/>
      <c r="T412" s="290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91" t="s">
        <v>168</v>
      </c>
      <c r="AU412" s="291" t="s">
        <v>81</v>
      </c>
      <c r="AV412" s="15" t="s">
        <v>166</v>
      </c>
      <c r="AW412" s="15" t="s">
        <v>30</v>
      </c>
      <c r="AX412" s="15" t="s">
        <v>77</v>
      </c>
      <c r="AY412" s="291" t="s">
        <v>160</v>
      </c>
    </row>
    <row r="413" s="2" customFormat="1" ht="21.75" customHeight="1">
      <c r="A413" s="39"/>
      <c r="B413" s="40"/>
      <c r="C413" s="245" t="s">
        <v>601</v>
      </c>
      <c r="D413" s="245" t="s">
        <v>162</v>
      </c>
      <c r="E413" s="246" t="s">
        <v>602</v>
      </c>
      <c r="F413" s="247" t="s">
        <v>603</v>
      </c>
      <c r="G413" s="248" t="s">
        <v>165</v>
      </c>
      <c r="H413" s="249">
        <v>602.55200000000002</v>
      </c>
      <c r="I413" s="250"/>
      <c r="J413" s="251">
        <f>ROUND(I413*H413,2)</f>
        <v>0</v>
      </c>
      <c r="K413" s="252"/>
      <c r="L413" s="45"/>
      <c r="M413" s="253" t="s">
        <v>1</v>
      </c>
      <c r="N413" s="254" t="s">
        <v>38</v>
      </c>
      <c r="O413" s="92"/>
      <c r="P413" s="255">
        <f>O413*H413</f>
        <v>0</v>
      </c>
      <c r="Q413" s="255">
        <v>0</v>
      </c>
      <c r="R413" s="255">
        <f>Q413*H413</f>
        <v>0</v>
      </c>
      <c r="S413" s="255">
        <v>0</v>
      </c>
      <c r="T413" s="256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57" t="s">
        <v>258</v>
      </c>
      <c r="AT413" s="257" t="s">
        <v>162</v>
      </c>
      <c r="AU413" s="257" t="s">
        <v>81</v>
      </c>
      <c r="AY413" s="18" t="s">
        <v>160</v>
      </c>
      <c r="BE413" s="258">
        <f>IF(N413="základní",J413,0)</f>
        <v>0</v>
      </c>
      <c r="BF413" s="258">
        <f>IF(N413="snížená",J413,0)</f>
        <v>0</v>
      </c>
      <c r="BG413" s="258">
        <f>IF(N413="zákl. přenesená",J413,0)</f>
        <v>0</v>
      </c>
      <c r="BH413" s="258">
        <f>IF(N413="sníž. přenesená",J413,0)</f>
        <v>0</v>
      </c>
      <c r="BI413" s="258">
        <f>IF(N413="nulová",J413,0)</f>
        <v>0</v>
      </c>
      <c r="BJ413" s="18" t="s">
        <v>77</v>
      </c>
      <c r="BK413" s="258">
        <f>ROUND(I413*H413,2)</f>
        <v>0</v>
      </c>
      <c r="BL413" s="18" t="s">
        <v>258</v>
      </c>
      <c r="BM413" s="257" t="s">
        <v>604</v>
      </c>
    </row>
    <row r="414" s="13" customFormat="1">
      <c r="A414" s="13"/>
      <c r="B414" s="259"/>
      <c r="C414" s="260"/>
      <c r="D414" s="261" t="s">
        <v>168</v>
      </c>
      <c r="E414" s="262" t="s">
        <v>1</v>
      </c>
      <c r="F414" s="263" t="s">
        <v>218</v>
      </c>
      <c r="G414" s="260"/>
      <c r="H414" s="264">
        <v>29.370000000000001</v>
      </c>
      <c r="I414" s="265"/>
      <c r="J414" s="260"/>
      <c r="K414" s="260"/>
      <c r="L414" s="266"/>
      <c r="M414" s="267"/>
      <c r="N414" s="268"/>
      <c r="O414" s="268"/>
      <c r="P414" s="268"/>
      <c r="Q414" s="268"/>
      <c r="R414" s="268"/>
      <c r="S414" s="268"/>
      <c r="T414" s="269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70" t="s">
        <v>168</v>
      </c>
      <c r="AU414" s="270" t="s">
        <v>81</v>
      </c>
      <c r="AV414" s="13" t="s">
        <v>81</v>
      </c>
      <c r="AW414" s="13" t="s">
        <v>30</v>
      </c>
      <c r="AX414" s="13" t="s">
        <v>73</v>
      </c>
      <c r="AY414" s="270" t="s">
        <v>160</v>
      </c>
    </row>
    <row r="415" s="13" customFormat="1">
      <c r="A415" s="13"/>
      <c r="B415" s="259"/>
      <c r="C415" s="260"/>
      <c r="D415" s="261" t="s">
        <v>168</v>
      </c>
      <c r="E415" s="262" t="s">
        <v>1</v>
      </c>
      <c r="F415" s="263" t="s">
        <v>575</v>
      </c>
      <c r="G415" s="260"/>
      <c r="H415" s="264">
        <v>4.4059999999999997</v>
      </c>
      <c r="I415" s="265"/>
      <c r="J415" s="260"/>
      <c r="K415" s="260"/>
      <c r="L415" s="266"/>
      <c r="M415" s="267"/>
      <c r="N415" s="268"/>
      <c r="O415" s="268"/>
      <c r="P415" s="268"/>
      <c r="Q415" s="268"/>
      <c r="R415" s="268"/>
      <c r="S415" s="268"/>
      <c r="T415" s="269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70" t="s">
        <v>168</v>
      </c>
      <c r="AU415" s="270" t="s">
        <v>81</v>
      </c>
      <c r="AV415" s="13" t="s">
        <v>81</v>
      </c>
      <c r="AW415" s="13" t="s">
        <v>30</v>
      </c>
      <c r="AX415" s="13" t="s">
        <v>73</v>
      </c>
      <c r="AY415" s="270" t="s">
        <v>160</v>
      </c>
    </row>
    <row r="416" s="14" customFormat="1">
      <c r="A416" s="14"/>
      <c r="B416" s="271"/>
      <c r="C416" s="272"/>
      <c r="D416" s="261" t="s">
        <v>168</v>
      </c>
      <c r="E416" s="273" t="s">
        <v>1</v>
      </c>
      <c r="F416" s="274" t="s">
        <v>605</v>
      </c>
      <c r="G416" s="272"/>
      <c r="H416" s="273" t="s">
        <v>1</v>
      </c>
      <c r="I416" s="275"/>
      <c r="J416" s="272"/>
      <c r="K416" s="272"/>
      <c r="L416" s="276"/>
      <c r="M416" s="277"/>
      <c r="N416" s="278"/>
      <c r="O416" s="278"/>
      <c r="P416" s="278"/>
      <c r="Q416" s="278"/>
      <c r="R416" s="278"/>
      <c r="S416" s="278"/>
      <c r="T416" s="279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80" t="s">
        <v>168</v>
      </c>
      <c r="AU416" s="280" t="s">
        <v>81</v>
      </c>
      <c r="AV416" s="14" t="s">
        <v>77</v>
      </c>
      <c r="AW416" s="14" t="s">
        <v>30</v>
      </c>
      <c r="AX416" s="14" t="s">
        <v>73</v>
      </c>
      <c r="AY416" s="280" t="s">
        <v>160</v>
      </c>
    </row>
    <row r="417" s="16" customFormat="1">
      <c r="A417" s="16"/>
      <c r="B417" s="303"/>
      <c r="C417" s="304"/>
      <c r="D417" s="261" t="s">
        <v>168</v>
      </c>
      <c r="E417" s="305" t="s">
        <v>1</v>
      </c>
      <c r="F417" s="306" t="s">
        <v>585</v>
      </c>
      <c r="G417" s="304"/>
      <c r="H417" s="307">
        <v>33.776000000000003</v>
      </c>
      <c r="I417" s="308"/>
      <c r="J417" s="304"/>
      <c r="K417" s="304"/>
      <c r="L417" s="309"/>
      <c r="M417" s="310"/>
      <c r="N417" s="311"/>
      <c r="O417" s="311"/>
      <c r="P417" s="311"/>
      <c r="Q417" s="311"/>
      <c r="R417" s="311"/>
      <c r="S417" s="311"/>
      <c r="T417" s="312"/>
      <c r="U417" s="16"/>
      <c r="V417" s="16"/>
      <c r="W417" s="16"/>
      <c r="X417" s="16"/>
      <c r="Y417" s="16"/>
      <c r="Z417" s="16"/>
      <c r="AA417" s="16"/>
      <c r="AB417" s="16"/>
      <c r="AC417" s="16"/>
      <c r="AD417" s="16"/>
      <c r="AE417" s="16"/>
      <c r="AT417" s="313" t="s">
        <v>168</v>
      </c>
      <c r="AU417" s="313" t="s">
        <v>81</v>
      </c>
      <c r="AV417" s="16" t="s">
        <v>101</v>
      </c>
      <c r="AW417" s="16" t="s">
        <v>30</v>
      </c>
      <c r="AX417" s="16" t="s">
        <v>73</v>
      </c>
      <c r="AY417" s="313" t="s">
        <v>160</v>
      </c>
    </row>
    <row r="418" s="13" customFormat="1">
      <c r="A418" s="13"/>
      <c r="B418" s="259"/>
      <c r="C418" s="260"/>
      <c r="D418" s="261" t="s">
        <v>168</v>
      </c>
      <c r="E418" s="262" t="s">
        <v>1</v>
      </c>
      <c r="F418" s="263" t="s">
        <v>606</v>
      </c>
      <c r="G418" s="260"/>
      <c r="H418" s="264">
        <v>33.776000000000003</v>
      </c>
      <c r="I418" s="265"/>
      <c r="J418" s="260"/>
      <c r="K418" s="260"/>
      <c r="L418" s="266"/>
      <c r="M418" s="267"/>
      <c r="N418" s="268"/>
      <c r="O418" s="268"/>
      <c r="P418" s="268"/>
      <c r="Q418" s="268"/>
      <c r="R418" s="268"/>
      <c r="S418" s="268"/>
      <c r="T418" s="269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70" t="s">
        <v>168</v>
      </c>
      <c r="AU418" s="270" t="s">
        <v>81</v>
      </c>
      <c r="AV418" s="13" t="s">
        <v>81</v>
      </c>
      <c r="AW418" s="13" t="s">
        <v>30</v>
      </c>
      <c r="AX418" s="13" t="s">
        <v>73</v>
      </c>
      <c r="AY418" s="270" t="s">
        <v>160</v>
      </c>
    </row>
    <row r="419" s="14" customFormat="1">
      <c r="A419" s="14"/>
      <c r="B419" s="271"/>
      <c r="C419" s="272"/>
      <c r="D419" s="261" t="s">
        <v>168</v>
      </c>
      <c r="E419" s="273" t="s">
        <v>1</v>
      </c>
      <c r="F419" s="274" t="s">
        <v>607</v>
      </c>
      <c r="G419" s="272"/>
      <c r="H419" s="273" t="s">
        <v>1</v>
      </c>
      <c r="I419" s="275"/>
      <c r="J419" s="272"/>
      <c r="K419" s="272"/>
      <c r="L419" s="276"/>
      <c r="M419" s="277"/>
      <c r="N419" s="278"/>
      <c r="O419" s="278"/>
      <c r="P419" s="278"/>
      <c r="Q419" s="278"/>
      <c r="R419" s="278"/>
      <c r="S419" s="278"/>
      <c r="T419" s="279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80" t="s">
        <v>168</v>
      </c>
      <c r="AU419" s="280" t="s">
        <v>81</v>
      </c>
      <c r="AV419" s="14" t="s">
        <v>77</v>
      </c>
      <c r="AW419" s="14" t="s">
        <v>30</v>
      </c>
      <c r="AX419" s="14" t="s">
        <v>73</v>
      </c>
      <c r="AY419" s="280" t="s">
        <v>160</v>
      </c>
    </row>
    <row r="420" s="16" customFormat="1">
      <c r="A420" s="16"/>
      <c r="B420" s="303"/>
      <c r="C420" s="304"/>
      <c r="D420" s="261" t="s">
        <v>168</v>
      </c>
      <c r="E420" s="305" t="s">
        <v>1</v>
      </c>
      <c r="F420" s="306" t="s">
        <v>585</v>
      </c>
      <c r="G420" s="304"/>
      <c r="H420" s="307">
        <v>33.776000000000003</v>
      </c>
      <c r="I420" s="308"/>
      <c r="J420" s="304"/>
      <c r="K420" s="304"/>
      <c r="L420" s="309"/>
      <c r="M420" s="310"/>
      <c r="N420" s="311"/>
      <c r="O420" s="311"/>
      <c r="P420" s="311"/>
      <c r="Q420" s="311"/>
      <c r="R420" s="311"/>
      <c r="S420" s="311"/>
      <c r="T420" s="312"/>
      <c r="U420" s="16"/>
      <c r="V420" s="16"/>
      <c r="W420" s="16"/>
      <c r="X420" s="16"/>
      <c r="Y420" s="16"/>
      <c r="Z420" s="16"/>
      <c r="AA420" s="16"/>
      <c r="AB420" s="16"/>
      <c r="AC420" s="16"/>
      <c r="AD420" s="16"/>
      <c r="AE420" s="16"/>
      <c r="AT420" s="313" t="s">
        <v>168</v>
      </c>
      <c r="AU420" s="313" t="s">
        <v>81</v>
      </c>
      <c r="AV420" s="16" t="s">
        <v>101</v>
      </c>
      <c r="AW420" s="16" t="s">
        <v>30</v>
      </c>
      <c r="AX420" s="16" t="s">
        <v>73</v>
      </c>
      <c r="AY420" s="313" t="s">
        <v>160</v>
      </c>
    </row>
    <row r="421" s="13" customFormat="1">
      <c r="A421" s="13"/>
      <c r="B421" s="259"/>
      <c r="C421" s="260"/>
      <c r="D421" s="261" t="s">
        <v>168</v>
      </c>
      <c r="E421" s="262" t="s">
        <v>1</v>
      </c>
      <c r="F421" s="263" t="s">
        <v>577</v>
      </c>
      <c r="G421" s="260"/>
      <c r="H421" s="264">
        <v>535</v>
      </c>
      <c r="I421" s="265"/>
      <c r="J421" s="260"/>
      <c r="K421" s="260"/>
      <c r="L421" s="266"/>
      <c r="M421" s="267"/>
      <c r="N421" s="268"/>
      <c r="O421" s="268"/>
      <c r="P421" s="268"/>
      <c r="Q421" s="268"/>
      <c r="R421" s="268"/>
      <c r="S421" s="268"/>
      <c r="T421" s="269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70" t="s">
        <v>168</v>
      </c>
      <c r="AU421" s="270" t="s">
        <v>81</v>
      </c>
      <c r="AV421" s="13" t="s">
        <v>81</v>
      </c>
      <c r="AW421" s="13" t="s">
        <v>30</v>
      </c>
      <c r="AX421" s="13" t="s">
        <v>73</v>
      </c>
      <c r="AY421" s="270" t="s">
        <v>160</v>
      </c>
    </row>
    <row r="422" s="14" customFormat="1">
      <c r="A422" s="14"/>
      <c r="B422" s="271"/>
      <c r="C422" s="272"/>
      <c r="D422" s="261" t="s">
        <v>168</v>
      </c>
      <c r="E422" s="273" t="s">
        <v>1</v>
      </c>
      <c r="F422" s="274" t="s">
        <v>608</v>
      </c>
      <c r="G422" s="272"/>
      <c r="H422" s="273" t="s">
        <v>1</v>
      </c>
      <c r="I422" s="275"/>
      <c r="J422" s="272"/>
      <c r="K422" s="272"/>
      <c r="L422" s="276"/>
      <c r="M422" s="277"/>
      <c r="N422" s="278"/>
      <c r="O422" s="278"/>
      <c r="P422" s="278"/>
      <c r="Q422" s="278"/>
      <c r="R422" s="278"/>
      <c r="S422" s="278"/>
      <c r="T422" s="279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80" t="s">
        <v>168</v>
      </c>
      <c r="AU422" s="280" t="s">
        <v>81</v>
      </c>
      <c r="AV422" s="14" t="s">
        <v>77</v>
      </c>
      <c r="AW422" s="14" t="s">
        <v>30</v>
      </c>
      <c r="AX422" s="14" t="s">
        <v>73</v>
      </c>
      <c r="AY422" s="280" t="s">
        <v>160</v>
      </c>
    </row>
    <row r="423" s="16" customFormat="1">
      <c r="A423" s="16"/>
      <c r="B423" s="303"/>
      <c r="C423" s="304"/>
      <c r="D423" s="261" t="s">
        <v>168</v>
      </c>
      <c r="E423" s="305" t="s">
        <v>1</v>
      </c>
      <c r="F423" s="306" t="s">
        <v>585</v>
      </c>
      <c r="G423" s="304"/>
      <c r="H423" s="307">
        <v>535</v>
      </c>
      <c r="I423" s="308"/>
      <c r="J423" s="304"/>
      <c r="K423" s="304"/>
      <c r="L423" s="309"/>
      <c r="M423" s="310"/>
      <c r="N423" s="311"/>
      <c r="O423" s="311"/>
      <c r="P423" s="311"/>
      <c r="Q423" s="311"/>
      <c r="R423" s="311"/>
      <c r="S423" s="311"/>
      <c r="T423" s="312"/>
      <c r="U423" s="16"/>
      <c r="V423" s="16"/>
      <c r="W423" s="16"/>
      <c r="X423" s="16"/>
      <c r="Y423" s="16"/>
      <c r="Z423" s="16"/>
      <c r="AA423" s="16"/>
      <c r="AB423" s="16"/>
      <c r="AC423" s="16"/>
      <c r="AD423" s="16"/>
      <c r="AE423" s="16"/>
      <c r="AT423" s="313" t="s">
        <v>168</v>
      </c>
      <c r="AU423" s="313" t="s">
        <v>81</v>
      </c>
      <c r="AV423" s="16" t="s">
        <v>101</v>
      </c>
      <c r="AW423" s="16" t="s">
        <v>30</v>
      </c>
      <c r="AX423" s="16" t="s">
        <v>73</v>
      </c>
      <c r="AY423" s="313" t="s">
        <v>160</v>
      </c>
    </row>
    <row r="424" s="15" customFormat="1">
      <c r="A424" s="15"/>
      <c r="B424" s="281"/>
      <c r="C424" s="282"/>
      <c r="D424" s="261" t="s">
        <v>168</v>
      </c>
      <c r="E424" s="283" t="s">
        <v>1</v>
      </c>
      <c r="F424" s="284" t="s">
        <v>171</v>
      </c>
      <c r="G424" s="282"/>
      <c r="H424" s="285">
        <v>602.55200000000002</v>
      </c>
      <c r="I424" s="286"/>
      <c r="J424" s="282"/>
      <c r="K424" s="282"/>
      <c r="L424" s="287"/>
      <c r="M424" s="288"/>
      <c r="N424" s="289"/>
      <c r="O424" s="289"/>
      <c r="P424" s="289"/>
      <c r="Q424" s="289"/>
      <c r="R424" s="289"/>
      <c r="S424" s="289"/>
      <c r="T424" s="290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91" t="s">
        <v>168</v>
      </c>
      <c r="AU424" s="291" t="s">
        <v>81</v>
      </c>
      <c r="AV424" s="15" t="s">
        <v>166</v>
      </c>
      <c r="AW424" s="15" t="s">
        <v>30</v>
      </c>
      <c r="AX424" s="15" t="s">
        <v>77</v>
      </c>
      <c r="AY424" s="291" t="s">
        <v>160</v>
      </c>
    </row>
    <row r="425" s="2" customFormat="1" ht="21.75" customHeight="1">
      <c r="A425" s="39"/>
      <c r="B425" s="40"/>
      <c r="C425" s="245" t="s">
        <v>609</v>
      </c>
      <c r="D425" s="245" t="s">
        <v>162</v>
      </c>
      <c r="E425" s="246" t="s">
        <v>610</v>
      </c>
      <c r="F425" s="247" t="s">
        <v>611</v>
      </c>
      <c r="G425" s="248" t="s">
        <v>165</v>
      </c>
      <c r="H425" s="249">
        <v>326.60000000000002</v>
      </c>
      <c r="I425" s="250"/>
      <c r="J425" s="251">
        <f>ROUND(I425*H425,2)</f>
        <v>0</v>
      </c>
      <c r="K425" s="252"/>
      <c r="L425" s="45"/>
      <c r="M425" s="253" t="s">
        <v>1</v>
      </c>
      <c r="N425" s="254" t="s">
        <v>38</v>
      </c>
      <c r="O425" s="92"/>
      <c r="P425" s="255">
        <f>O425*H425</f>
        <v>0</v>
      </c>
      <c r="Q425" s="255">
        <v>0</v>
      </c>
      <c r="R425" s="255">
        <f>Q425*H425</f>
        <v>0</v>
      </c>
      <c r="S425" s="255">
        <v>0</v>
      </c>
      <c r="T425" s="256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57" t="s">
        <v>258</v>
      </c>
      <c r="AT425" s="257" t="s">
        <v>162</v>
      </c>
      <c r="AU425" s="257" t="s">
        <v>81</v>
      </c>
      <c r="AY425" s="18" t="s">
        <v>160</v>
      </c>
      <c r="BE425" s="258">
        <f>IF(N425="základní",J425,0)</f>
        <v>0</v>
      </c>
      <c r="BF425" s="258">
        <f>IF(N425="snížená",J425,0)</f>
        <v>0</v>
      </c>
      <c r="BG425" s="258">
        <f>IF(N425="zákl. přenesená",J425,0)</f>
        <v>0</v>
      </c>
      <c r="BH425" s="258">
        <f>IF(N425="sníž. přenesená",J425,0)</f>
        <v>0</v>
      </c>
      <c r="BI425" s="258">
        <f>IF(N425="nulová",J425,0)</f>
        <v>0</v>
      </c>
      <c r="BJ425" s="18" t="s">
        <v>77</v>
      </c>
      <c r="BK425" s="258">
        <f>ROUND(I425*H425,2)</f>
        <v>0</v>
      </c>
      <c r="BL425" s="18" t="s">
        <v>258</v>
      </c>
      <c r="BM425" s="257" t="s">
        <v>612</v>
      </c>
    </row>
    <row r="426" s="13" customFormat="1">
      <c r="A426" s="13"/>
      <c r="B426" s="259"/>
      <c r="C426" s="260"/>
      <c r="D426" s="261" t="s">
        <v>168</v>
      </c>
      <c r="E426" s="262" t="s">
        <v>1</v>
      </c>
      <c r="F426" s="263" t="s">
        <v>313</v>
      </c>
      <c r="G426" s="260"/>
      <c r="H426" s="264">
        <v>43.049999999999997</v>
      </c>
      <c r="I426" s="265"/>
      <c r="J426" s="260"/>
      <c r="K426" s="260"/>
      <c r="L426" s="266"/>
      <c r="M426" s="267"/>
      <c r="N426" s="268"/>
      <c r="O426" s="268"/>
      <c r="P426" s="268"/>
      <c r="Q426" s="268"/>
      <c r="R426" s="268"/>
      <c r="S426" s="268"/>
      <c r="T426" s="269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70" t="s">
        <v>168</v>
      </c>
      <c r="AU426" s="270" t="s">
        <v>81</v>
      </c>
      <c r="AV426" s="13" t="s">
        <v>81</v>
      </c>
      <c r="AW426" s="13" t="s">
        <v>30</v>
      </c>
      <c r="AX426" s="13" t="s">
        <v>73</v>
      </c>
      <c r="AY426" s="270" t="s">
        <v>160</v>
      </c>
    </row>
    <row r="427" s="14" customFormat="1">
      <c r="A427" s="14"/>
      <c r="B427" s="271"/>
      <c r="C427" s="272"/>
      <c r="D427" s="261" t="s">
        <v>168</v>
      </c>
      <c r="E427" s="273" t="s">
        <v>1</v>
      </c>
      <c r="F427" s="274" t="s">
        <v>583</v>
      </c>
      <c r="G427" s="272"/>
      <c r="H427" s="273" t="s">
        <v>1</v>
      </c>
      <c r="I427" s="275"/>
      <c r="J427" s="272"/>
      <c r="K427" s="272"/>
      <c r="L427" s="276"/>
      <c r="M427" s="277"/>
      <c r="N427" s="278"/>
      <c r="O427" s="278"/>
      <c r="P427" s="278"/>
      <c r="Q427" s="278"/>
      <c r="R427" s="278"/>
      <c r="S427" s="278"/>
      <c r="T427" s="279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80" t="s">
        <v>168</v>
      </c>
      <c r="AU427" s="280" t="s">
        <v>81</v>
      </c>
      <c r="AV427" s="14" t="s">
        <v>77</v>
      </c>
      <c r="AW427" s="14" t="s">
        <v>30</v>
      </c>
      <c r="AX427" s="14" t="s">
        <v>73</v>
      </c>
      <c r="AY427" s="280" t="s">
        <v>160</v>
      </c>
    </row>
    <row r="428" s="13" customFormat="1">
      <c r="A428" s="13"/>
      <c r="B428" s="259"/>
      <c r="C428" s="260"/>
      <c r="D428" s="261" t="s">
        <v>168</v>
      </c>
      <c r="E428" s="262" t="s">
        <v>1</v>
      </c>
      <c r="F428" s="263" t="s">
        <v>315</v>
      </c>
      <c r="G428" s="260"/>
      <c r="H428" s="264">
        <v>120.25</v>
      </c>
      <c r="I428" s="265"/>
      <c r="J428" s="260"/>
      <c r="K428" s="260"/>
      <c r="L428" s="266"/>
      <c r="M428" s="267"/>
      <c r="N428" s="268"/>
      <c r="O428" s="268"/>
      <c r="P428" s="268"/>
      <c r="Q428" s="268"/>
      <c r="R428" s="268"/>
      <c r="S428" s="268"/>
      <c r="T428" s="269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70" t="s">
        <v>168</v>
      </c>
      <c r="AU428" s="270" t="s">
        <v>81</v>
      </c>
      <c r="AV428" s="13" t="s">
        <v>81</v>
      </c>
      <c r="AW428" s="13" t="s">
        <v>30</v>
      </c>
      <c r="AX428" s="13" t="s">
        <v>73</v>
      </c>
      <c r="AY428" s="270" t="s">
        <v>160</v>
      </c>
    </row>
    <row r="429" s="14" customFormat="1">
      <c r="A429" s="14"/>
      <c r="B429" s="271"/>
      <c r="C429" s="272"/>
      <c r="D429" s="261" t="s">
        <v>168</v>
      </c>
      <c r="E429" s="273" t="s">
        <v>1</v>
      </c>
      <c r="F429" s="274" t="s">
        <v>584</v>
      </c>
      <c r="G429" s="272"/>
      <c r="H429" s="273" t="s">
        <v>1</v>
      </c>
      <c r="I429" s="275"/>
      <c r="J429" s="272"/>
      <c r="K429" s="272"/>
      <c r="L429" s="276"/>
      <c r="M429" s="277"/>
      <c r="N429" s="278"/>
      <c r="O429" s="278"/>
      <c r="P429" s="278"/>
      <c r="Q429" s="278"/>
      <c r="R429" s="278"/>
      <c r="S429" s="278"/>
      <c r="T429" s="279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80" t="s">
        <v>168</v>
      </c>
      <c r="AU429" s="280" t="s">
        <v>81</v>
      </c>
      <c r="AV429" s="14" t="s">
        <v>77</v>
      </c>
      <c r="AW429" s="14" t="s">
        <v>30</v>
      </c>
      <c r="AX429" s="14" t="s">
        <v>73</v>
      </c>
      <c r="AY429" s="280" t="s">
        <v>160</v>
      </c>
    </row>
    <row r="430" s="16" customFormat="1">
      <c r="A430" s="16"/>
      <c r="B430" s="303"/>
      <c r="C430" s="304"/>
      <c r="D430" s="261" t="s">
        <v>168</v>
      </c>
      <c r="E430" s="305" t="s">
        <v>1</v>
      </c>
      <c r="F430" s="306" t="s">
        <v>585</v>
      </c>
      <c r="G430" s="304"/>
      <c r="H430" s="307">
        <v>163.30000000000001</v>
      </c>
      <c r="I430" s="308"/>
      <c r="J430" s="304"/>
      <c r="K430" s="304"/>
      <c r="L430" s="309"/>
      <c r="M430" s="310"/>
      <c r="N430" s="311"/>
      <c r="O430" s="311"/>
      <c r="P430" s="311"/>
      <c r="Q430" s="311"/>
      <c r="R430" s="311"/>
      <c r="S430" s="311"/>
      <c r="T430" s="312"/>
      <c r="U430" s="16"/>
      <c r="V430" s="16"/>
      <c r="W430" s="16"/>
      <c r="X430" s="16"/>
      <c r="Y430" s="16"/>
      <c r="Z430" s="16"/>
      <c r="AA430" s="16"/>
      <c r="AB430" s="16"/>
      <c r="AC430" s="16"/>
      <c r="AD430" s="16"/>
      <c r="AE430" s="16"/>
      <c r="AT430" s="313" t="s">
        <v>168</v>
      </c>
      <c r="AU430" s="313" t="s">
        <v>81</v>
      </c>
      <c r="AV430" s="16" t="s">
        <v>101</v>
      </c>
      <c r="AW430" s="16" t="s">
        <v>30</v>
      </c>
      <c r="AX430" s="16" t="s">
        <v>73</v>
      </c>
      <c r="AY430" s="313" t="s">
        <v>160</v>
      </c>
    </row>
    <row r="431" s="13" customFormat="1">
      <c r="A431" s="13"/>
      <c r="B431" s="259"/>
      <c r="C431" s="260"/>
      <c r="D431" s="261" t="s">
        <v>168</v>
      </c>
      <c r="E431" s="262" t="s">
        <v>1</v>
      </c>
      <c r="F431" s="263" t="s">
        <v>613</v>
      </c>
      <c r="G431" s="260"/>
      <c r="H431" s="264">
        <v>163.30000000000001</v>
      </c>
      <c r="I431" s="265"/>
      <c r="J431" s="260"/>
      <c r="K431" s="260"/>
      <c r="L431" s="266"/>
      <c r="M431" s="267"/>
      <c r="N431" s="268"/>
      <c r="O431" s="268"/>
      <c r="P431" s="268"/>
      <c r="Q431" s="268"/>
      <c r="R431" s="268"/>
      <c r="S431" s="268"/>
      <c r="T431" s="269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70" t="s">
        <v>168</v>
      </c>
      <c r="AU431" s="270" t="s">
        <v>81</v>
      </c>
      <c r="AV431" s="13" t="s">
        <v>81</v>
      </c>
      <c r="AW431" s="13" t="s">
        <v>30</v>
      </c>
      <c r="AX431" s="13" t="s">
        <v>73</v>
      </c>
      <c r="AY431" s="270" t="s">
        <v>160</v>
      </c>
    </row>
    <row r="432" s="14" customFormat="1">
      <c r="A432" s="14"/>
      <c r="B432" s="271"/>
      <c r="C432" s="272"/>
      <c r="D432" s="261" t="s">
        <v>168</v>
      </c>
      <c r="E432" s="273" t="s">
        <v>1</v>
      </c>
      <c r="F432" s="274" t="s">
        <v>607</v>
      </c>
      <c r="G432" s="272"/>
      <c r="H432" s="273" t="s">
        <v>1</v>
      </c>
      <c r="I432" s="275"/>
      <c r="J432" s="272"/>
      <c r="K432" s="272"/>
      <c r="L432" s="276"/>
      <c r="M432" s="277"/>
      <c r="N432" s="278"/>
      <c r="O432" s="278"/>
      <c r="P432" s="278"/>
      <c r="Q432" s="278"/>
      <c r="R432" s="278"/>
      <c r="S432" s="278"/>
      <c r="T432" s="279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80" t="s">
        <v>168</v>
      </c>
      <c r="AU432" s="280" t="s">
        <v>81</v>
      </c>
      <c r="AV432" s="14" t="s">
        <v>77</v>
      </c>
      <c r="AW432" s="14" t="s">
        <v>30</v>
      </c>
      <c r="AX432" s="14" t="s">
        <v>73</v>
      </c>
      <c r="AY432" s="280" t="s">
        <v>160</v>
      </c>
    </row>
    <row r="433" s="16" customFormat="1">
      <c r="A433" s="16"/>
      <c r="B433" s="303"/>
      <c r="C433" s="304"/>
      <c r="D433" s="261" t="s">
        <v>168</v>
      </c>
      <c r="E433" s="305" t="s">
        <v>1</v>
      </c>
      <c r="F433" s="306" t="s">
        <v>585</v>
      </c>
      <c r="G433" s="304"/>
      <c r="H433" s="307">
        <v>163.30000000000001</v>
      </c>
      <c r="I433" s="308"/>
      <c r="J433" s="304"/>
      <c r="K433" s="304"/>
      <c r="L433" s="309"/>
      <c r="M433" s="310"/>
      <c r="N433" s="311"/>
      <c r="O433" s="311"/>
      <c r="P433" s="311"/>
      <c r="Q433" s="311"/>
      <c r="R433" s="311"/>
      <c r="S433" s="311"/>
      <c r="T433" s="312"/>
      <c r="U433" s="16"/>
      <c r="V433" s="16"/>
      <c r="W433" s="16"/>
      <c r="X433" s="16"/>
      <c r="Y433" s="16"/>
      <c r="Z433" s="16"/>
      <c r="AA433" s="16"/>
      <c r="AB433" s="16"/>
      <c r="AC433" s="16"/>
      <c r="AD433" s="16"/>
      <c r="AE433" s="16"/>
      <c r="AT433" s="313" t="s">
        <v>168</v>
      </c>
      <c r="AU433" s="313" t="s">
        <v>81</v>
      </c>
      <c r="AV433" s="16" t="s">
        <v>101</v>
      </c>
      <c r="AW433" s="16" t="s">
        <v>30</v>
      </c>
      <c r="AX433" s="16" t="s">
        <v>73</v>
      </c>
      <c r="AY433" s="313" t="s">
        <v>160</v>
      </c>
    </row>
    <row r="434" s="15" customFormat="1">
      <c r="A434" s="15"/>
      <c r="B434" s="281"/>
      <c r="C434" s="282"/>
      <c r="D434" s="261" t="s">
        <v>168</v>
      </c>
      <c r="E434" s="283" t="s">
        <v>1</v>
      </c>
      <c r="F434" s="284" t="s">
        <v>171</v>
      </c>
      <c r="G434" s="282"/>
      <c r="H434" s="285">
        <v>326.60000000000002</v>
      </c>
      <c r="I434" s="286"/>
      <c r="J434" s="282"/>
      <c r="K434" s="282"/>
      <c r="L434" s="287"/>
      <c r="M434" s="288"/>
      <c r="N434" s="289"/>
      <c r="O434" s="289"/>
      <c r="P434" s="289"/>
      <c r="Q434" s="289"/>
      <c r="R434" s="289"/>
      <c r="S434" s="289"/>
      <c r="T434" s="290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91" t="s">
        <v>168</v>
      </c>
      <c r="AU434" s="291" t="s">
        <v>81</v>
      </c>
      <c r="AV434" s="15" t="s">
        <v>166</v>
      </c>
      <c r="AW434" s="15" t="s">
        <v>30</v>
      </c>
      <c r="AX434" s="15" t="s">
        <v>77</v>
      </c>
      <c r="AY434" s="291" t="s">
        <v>160</v>
      </c>
    </row>
    <row r="435" s="2" customFormat="1" ht="44.25" customHeight="1">
      <c r="A435" s="39"/>
      <c r="B435" s="40"/>
      <c r="C435" s="292" t="s">
        <v>614</v>
      </c>
      <c r="D435" s="292" t="s">
        <v>230</v>
      </c>
      <c r="E435" s="293" t="s">
        <v>615</v>
      </c>
      <c r="F435" s="294" t="s">
        <v>616</v>
      </c>
      <c r="G435" s="295" t="s">
        <v>165</v>
      </c>
      <c r="H435" s="296">
        <v>878.49099999999999</v>
      </c>
      <c r="I435" s="297"/>
      <c r="J435" s="298">
        <f>ROUND(I435*H435,2)</f>
        <v>0</v>
      </c>
      <c r="K435" s="299"/>
      <c r="L435" s="300"/>
      <c r="M435" s="301" t="s">
        <v>1</v>
      </c>
      <c r="N435" s="302" t="s">
        <v>38</v>
      </c>
      <c r="O435" s="92"/>
      <c r="P435" s="255">
        <f>O435*H435</f>
        <v>0</v>
      </c>
      <c r="Q435" s="255">
        <v>0</v>
      </c>
      <c r="R435" s="255">
        <f>Q435*H435</f>
        <v>0</v>
      </c>
      <c r="S435" s="255">
        <v>0</v>
      </c>
      <c r="T435" s="256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57" t="s">
        <v>343</v>
      </c>
      <c r="AT435" s="257" t="s">
        <v>230</v>
      </c>
      <c r="AU435" s="257" t="s">
        <v>81</v>
      </c>
      <c r="AY435" s="18" t="s">
        <v>160</v>
      </c>
      <c r="BE435" s="258">
        <f>IF(N435="základní",J435,0)</f>
        <v>0</v>
      </c>
      <c r="BF435" s="258">
        <f>IF(N435="snížená",J435,0)</f>
        <v>0</v>
      </c>
      <c r="BG435" s="258">
        <f>IF(N435="zákl. přenesená",J435,0)</f>
        <v>0</v>
      </c>
      <c r="BH435" s="258">
        <f>IF(N435="sníž. přenesená",J435,0)</f>
        <v>0</v>
      </c>
      <c r="BI435" s="258">
        <f>IF(N435="nulová",J435,0)</f>
        <v>0</v>
      </c>
      <c r="BJ435" s="18" t="s">
        <v>77</v>
      </c>
      <c r="BK435" s="258">
        <f>ROUND(I435*H435,2)</f>
        <v>0</v>
      </c>
      <c r="BL435" s="18" t="s">
        <v>258</v>
      </c>
      <c r="BM435" s="257" t="s">
        <v>617</v>
      </c>
    </row>
    <row r="436" s="13" customFormat="1">
      <c r="A436" s="13"/>
      <c r="B436" s="259"/>
      <c r="C436" s="260"/>
      <c r="D436" s="261" t="s">
        <v>168</v>
      </c>
      <c r="E436" s="262" t="s">
        <v>1</v>
      </c>
      <c r="F436" s="263" t="s">
        <v>618</v>
      </c>
      <c r="G436" s="260"/>
      <c r="H436" s="264">
        <v>163.30000000000001</v>
      </c>
      <c r="I436" s="265"/>
      <c r="J436" s="260"/>
      <c r="K436" s="260"/>
      <c r="L436" s="266"/>
      <c r="M436" s="267"/>
      <c r="N436" s="268"/>
      <c r="O436" s="268"/>
      <c r="P436" s="268"/>
      <c r="Q436" s="268"/>
      <c r="R436" s="268"/>
      <c r="S436" s="268"/>
      <c r="T436" s="269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70" t="s">
        <v>168</v>
      </c>
      <c r="AU436" s="270" t="s">
        <v>81</v>
      </c>
      <c r="AV436" s="13" t="s">
        <v>81</v>
      </c>
      <c r="AW436" s="13" t="s">
        <v>30</v>
      </c>
      <c r="AX436" s="13" t="s">
        <v>73</v>
      </c>
      <c r="AY436" s="270" t="s">
        <v>160</v>
      </c>
    </row>
    <row r="437" s="13" customFormat="1">
      <c r="A437" s="13"/>
      <c r="B437" s="259"/>
      <c r="C437" s="260"/>
      <c r="D437" s="261" t="s">
        <v>168</v>
      </c>
      <c r="E437" s="262" t="s">
        <v>1</v>
      </c>
      <c r="F437" s="263" t="s">
        <v>619</v>
      </c>
      <c r="G437" s="260"/>
      <c r="H437" s="264">
        <v>33.776000000000003</v>
      </c>
      <c r="I437" s="265"/>
      <c r="J437" s="260"/>
      <c r="K437" s="260"/>
      <c r="L437" s="266"/>
      <c r="M437" s="267"/>
      <c r="N437" s="268"/>
      <c r="O437" s="268"/>
      <c r="P437" s="268"/>
      <c r="Q437" s="268"/>
      <c r="R437" s="268"/>
      <c r="S437" s="268"/>
      <c r="T437" s="269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70" t="s">
        <v>168</v>
      </c>
      <c r="AU437" s="270" t="s">
        <v>81</v>
      </c>
      <c r="AV437" s="13" t="s">
        <v>81</v>
      </c>
      <c r="AW437" s="13" t="s">
        <v>30</v>
      </c>
      <c r="AX437" s="13" t="s">
        <v>73</v>
      </c>
      <c r="AY437" s="270" t="s">
        <v>160</v>
      </c>
    </row>
    <row r="438" s="13" customFormat="1">
      <c r="A438" s="13"/>
      <c r="B438" s="259"/>
      <c r="C438" s="260"/>
      <c r="D438" s="261" t="s">
        <v>168</v>
      </c>
      <c r="E438" s="262" t="s">
        <v>1</v>
      </c>
      <c r="F438" s="263" t="s">
        <v>577</v>
      </c>
      <c r="G438" s="260"/>
      <c r="H438" s="264">
        <v>535</v>
      </c>
      <c r="I438" s="265"/>
      <c r="J438" s="260"/>
      <c r="K438" s="260"/>
      <c r="L438" s="266"/>
      <c r="M438" s="267"/>
      <c r="N438" s="268"/>
      <c r="O438" s="268"/>
      <c r="P438" s="268"/>
      <c r="Q438" s="268"/>
      <c r="R438" s="268"/>
      <c r="S438" s="268"/>
      <c r="T438" s="269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70" t="s">
        <v>168</v>
      </c>
      <c r="AU438" s="270" t="s">
        <v>81</v>
      </c>
      <c r="AV438" s="13" t="s">
        <v>81</v>
      </c>
      <c r="AW438" s="13" t="s">
        <v>30</v>
      </c>
      <c r="AX438" s="13" t="s">
        <v>73</v>
      </c>
      <c r="AY438" s="270" t="s">
        <v>160</v>
      </c>
    </row>
    <row r="439" s="13" customFormat="1">
      <c r="A439" s="13"/>
      <c r="B439" s="259"/>
      <c r="C439" s="260"/>
      <c r="D439" s="261" t="s">
        <v>168</v>
      </c>
      <c r="E439" s="260"/>
      <c r="F439" s="263" t="s">
        <v>620</v>
      </c>
      <c r="G439" s="260"/>
      <c r="H439" s="264">
        <v>878.49099999999999</v>
      </c>
      <c r="I439" s="265"/>
      <c r="J439" s="260"/>
      <c r="K439" s="260"/>
      <c r="L439" s="266"/>
      <c r="M439" s="267"/>
      <c r="N439" s="268"/>
      <c r="O439" s="268"/>
      <c r="P439" s="268"/>
      <c r="Q439" s="268"/>
      <c r="R439" s="268"/>
      <c r="S439" s="268"/>
      <c r="T439" s="269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70" t="s">
        <v>168</v>
      </c>
      <c r="AU439" s="270" t="s">
        <v>81</v>
      </c>
      <c r="AV439" s="13" t="s">
        <v>81</v>
      </c>
      <c r="AW439" s="13" t="s">
        <v>4</v>
      </c>
      <c r="AX439" s="13" t="s">
        <v>77</v>
      </c>
      <c r="AY439" s="270" t="s">
        <v>160</v>
      </c>
    </row>
    <row r="440" s="2" customFormat="1" ht="55.5" customHeight="1">
      <c r="A440" s="39"/>
      <c r="B440" s="40"/>
      <c r="C440" s="292" t="s">
        <v>621</v>
      </c>
      <c r="D440" s="292" t="s">
        <v>230</v>
      </c>
      <c r="E440" s="293" t="s">
        <v>622</v>
      </c>
      <c r="F440" s="294" t="s">
        <v>623</v>
      </c>
      <c r="G440" s="295" t="s">
        <v>165</v>
      </c>
      <c r="H440" s="296">
        <v>236.49100000000001</v>
      </c>
      <c r="I440" s="297"/>
      <c r="J440" s="298">
        <f>ROUND(I440*H440,2)</f>
        <v>0</v>
      </c>
      <c r="K440" s="299"/>
      <c r="L440" s="300"/>
      <c r="M440" s="301" t="s">
        <v>1</v>
      </c>
      <c r="N440" s="302" t="s">
        <v>38</v>
      </c>
      <c r="O440" s="92"/>
      <c r="P440" s="255">
        <f>O440*H440</f>
        <v>0</v>
      </c>
      <c r="Q440" s="255">
        <v>0</v>
      </c>
      <c r="R440" s="255">
        <f>Q440*H440</f>
        <v>0</v>
      </c>
      <c r="S440" s="255">
        <v>0</v>
      </c>
      <c r="T440" s="256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57" t="s">
        <v>343</v>
      </c>
      <c r="AT440" s="257" t="s">
        <v>230</v>
      </c>
      <c r="AU440" s="257" t="s">
        <v>81</v>
      </c>
      <c r="AY440" s="18" t="s">
        <v>160</v>
      </c>
      <c r="BE440" s="258">
        <f>IF(N440="základní",J440,0)</f>
        <v>0</v>
      </c>
      <c r="BF440" s="258">
        <f>IF(N440="snížená",J440,0)</f>
        <v>0</v>
      </c>
      <c r="BG440" s="258">
        <f>IF(N440="zákl. přenesená",J440,0)</f>
        <v>0</v>
      </c>
      <c r="BH440" s="258">
        <f>IF(N440="sníž. přenesená",J440,0)</f>
        <v>0</v>
      </c>
      <c r="BI440" s="258">
        <f>IF(N440="nulová",J440,0)</f>
        <v>0</v>
      </c>
      <c r="BJ440" s="18" t="s">
        <v>77</v>
      </c>
      <c r="BK440" s="258">
        <f>ROUND(I440*H440,2)</f>
        <v>0</v>
      </c>
      <c r="BL440" s="18" t="s">
        <v>258</v>
      </c>
      <c r="BM440" s="257" t="s">
        <v>624</v>
      </c>
    </row>
    <row r="441" s="13" customFormat="1">
      <c r="A441" s="13"/>
      <c r="B441" s="259"/>
      <c r="C441" s="260"/>
      <c r="D441" s="261" t="s">
        <v>168</v>
      </c>
      <c r="E441" s="262" t="s">
        <v>1</v>
      </c>
      <c r="F441" s="263" t="s">
        <v>618</v>
      </c>
      <c r="G441" s="260"/>
      <c r="H441" s="264">
        <v>163.30000000000001</v>
      </c>
      <c r="I441" s="265"/>
      <c r="J441" s="260"/>
      <c r="K441" s="260"/>
      <c r="L441" s="266"/>
      <c r="M441" s="267"/>
      <c r="N441" s="268"/>
      <c r="O441" s="268"/>
      <c r="P441" s="268"/>
      <c r="Q441" s="268"/>
      <c r="R441" s="268"/>
      <c r="S441" s="268"/>
      <c r="T441" s="269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70" t="s">
        <v>168</v>
      </c>
      <c r="AU441" s="270" t="s">
        <v>81</v>
      </c>
      <c r="AV441" s="13" t="s">
        <v>81</v>
      </c>
      <c r="AW441" s="13" t="s">
        <v>30</v>
      </c>
      <c r="AX441" s="13" t="s">
        <v>73</v>
      </c>
      <c r="AY441" s="270" t="s">
        <v>160</v>
      </c>
    </row>
    <row r="442" s="13" customFormat="1">
      <c r="A442" s="13"/>
      <c r="B442" s="259"/>
      <c r="C442" s="260"/>
      <c r="D442" s="261" t="s">
        <v>168</v>
      </c>
      <c r="E442" s="262" t="s">
        <v>1</v>
      </c>
      <c r="F442" s="263" t="s">
        <v>619</v>
      </c>
      <c r="G442" s="260"/>
      <c r="H442" s="264">
        <v>33.776000000000003</v>
      </c>
      <c r="I442" s="265"/>
      <c r="J442" s="260"/>
      <c r="K442" s="260"/>
      <c r="L442" s="266"/>
      <c r="M442" s="267"/>
      <c r="N442" s="268"/>
      <c r="O442" s="268"/>
      <c r="P442" s="268"/>
      <c r="Q442" s="268"/>
      <c r="R442" s="268"/>
      <c r="S442" s="268"/>
      <c r="T442" s="269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70" t="s">
        <v>168</v>
      </c>
      <c r="AU442" s="270" t="s">
        <v>81</v>
      </c>
      <c r="AV442" s="13" t="s">
        <v>81</v>
      </c>
      <c r="AW442" s="13" t="s">
        <v>30</v>
      </c>
      <c r="AX442" s="13" t="s">
        <v>73</v>
      </c>
      <c r="AY442" s="270" t="s">
        <v>160</v>
      </c>
    </row>
    <row r="443" s="13" customFormat="1">
      <c r="A443" s="13"/>
      <c r="B443" s="259"/>
      <c r="C443" s="260"/>
      <c r="D443" s="261" t="s">
        <v>168</v>
      </c>
      <c r="E443" s="260"/>
      <c r="F443" s="263" t="s">
        <v>625</v>
      </c>
      <c r="G443" s="260"/>
      <c r="H443" s="264">
        <v>236.49100000000001</v>
      </c>
      <c r="I443" s="265"/>
      <c r="J443" s="260"/>
      <c r="K443" s="260"/>
      <c r="L443" s="266"/>
      <c r="M443" s="267"/>
      <c r="N443" s="268"/>
      <c r="O443" s="268"/>
      <c r="P443" s="268"/>
      <c r="Q443" s="268"/>
      <c r="R443" s="268"/>
      <c r="S443" s="268"/>
      <c r="T443" s="269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70" t="s">
        <v>168</v>
      </c>
      <c r="AU443" s="270" t="s">
        <v>81</v>
      </c>
      <c r="AV443" s="13" t="s">
        <v>81</v>
      </c>
      <c r="AW443" s="13" t="s">
        <v>4</v>
      </c>
      <c r="AX443" s="13" t="s">
        <v>77</v>
      </c>
      <c r="AY443" s="270" t="s">
        <v>160</v>
      </c>
    </row>
    <row r="444" s="2" customFormat="1" ht="21.75" customHeight="1">
      <c r="A444" s="39"/>
      <c r="B444" s="40"/>
      <c r="C444" s="245" t="s">
        <v>626</v>
      </c>
      <c r="D444" s="245" t="s">
        <v>162</v>
      </c>
      <c r="E444" s="246" t="s">
        <v>627</v>
      </c>
      <c r="F444" s="247" t="s">
        <v>628</v>
      </c>
      <c r="G444" s="248" t="s">
        <v>165</v>
      </c>
      <c r="H444" s="249">
        <v>29.370000000000001</v>
      </c>
      <c r="I444" s="250"/>
      <c r="J444" s="251">
        <f>ROUND(I444*H444,2)</f>
        <v>0</v>
      </c>
      <c r="K444" s="252"/>
      <c r="L444" s="45"/>
      <c r="M444" s="253" t="s">
        <v>1</v>
      </c>
      <c r="N444" s="254" t="s">
        <v>38</v>
      </c>
      <c r="O444" s="92"/>
      <c r="P444" s="255">
        <f>O444*H444</f>
        <v>0</v>
      </c>
      <c r="Q444" s="255">
        <v>0</v>
      </c>
      <c r="R444" s="255">
        <f>Q444*H444</f>
        <v>0</v>
      </c>
      <c r="S444" s="255">
        <v>0</v>
      </c>
      <c r="T444" s="256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57" t="s">
        <v>258</v>
      </c>
      <c r="AT444" s="257" t="s">
        <v>162</v>
      </c>
      <c r="AU444" s="257" t="s">
        <v>81</v>
      </c>
      <c r="AY444" s="18" t="s">
        <v>160</v>
      </c>
      <c r="BE444" s="258">
        <f>IF(N444="základní",J444,0)</f>
        <v>0</v>
      </c>
      <c r="BF444" s="258">
        <f>IF(N444="snížená",J444,0)</f>
        <v>0</v>
      </c>
      <c r="BG444" s="258">
        <f>IF(N444="zákl. přenesená",J444,0)</f>
        <v>0</v>
      </c>
      <c r="BH444" s="258">
        <f>IF(N444="sníž. přenesená",J444,0)</f>
        <v>0</v>
      </c>
      <c r="BI444" s="258">
        <f>IF(N444="nulová",J444,0)</f>
        <v>0</v>
      </c>
      <c r="BJ444" s="18" t="s">
        <v>77</v>
      </c>
      <c r="BK444" s="258">
        <f>ROUND(I444*H444,2)</f>
        <v>0</v>
      </c>
      <c r="BL444" s="18" t="s">
        <v>258</v>
      </c>
      <c r="BM444" s="257" t="s">
        <v>629</v>
      </c>
    </row>
    <row r="445" s="14" customFormat="1">
      <c r="A445" s="14"/>
      <c r="B445" s="271"/>
      <c r="C445" s="272"/>
      <c r="D445" s="261" t="s">
        <v>168</v>
      </c>
      <c r="E445" s="273" t="s">
        <v>1</v>
      </c>
      <c r="F445" s="274" t="s">
        <v>407</v>
      </c>
      <c r="G445" s="272"/>
      <c r="H445" s="273" t="s">
        <v>1</v>
      </c>
      <c r="I445" s="275"/>
      <c r="J445" s="272"/>
      <c r="K445" s="272"/>
      <c r="L445" s="276"/>
      <c r="M445" s="277"/>
      <c r="N445" s="278"/>
      <c r="O445" s="278"/>
      <c r="P445" s="278"/>
      <c r="Q445" s="278"/>
      <c r="R445" s="278"/>
      <c r="S445" s="278"/>
      <c r="T445" s="279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80" t="s">
        <v>168</v>
      </c>
      <c r="AU445" s="280" t="s">
        <v>81</v>
      </c>
      <c r="AV445" s="14" t="s">
        <v>77</v>
      </c>
      <c r="AW445" s="14" t="s">
        <v>30</v>
      </c>
      <c r="AX445" s="14" t="s">
        <v>73</v>
      </c>
      <c r="AY445" s="280" t="s">
        <v>160</v>
      </c>
    </row>
    <row r="446" s="13" customFormat="1">
      <c r="A446" s="13"/>
      <c r="B446" s="259"/>
      <c r="C446" s="260"/>
      <c r="D446" s="261" t="s">
        <v>168</v>
      </c>
      <c r="E446" s="262" t="s">
        <v>1</v>
      </c>
      <c r="F446" s="263" t="s">
        <v>595</v>
      </c>
      <c r="G446" s="260"/>
      <c r="H446" s="264">
        <v>29.370000000000001</v>
      </c>
      <c r="I446" s="265"/>
      <c r="J446" s="260"/>
      <c r="K446" s="260"/>
      <c r="L446" s="266"/>
      <c r="M446" s="267"/>
      <c r="N446" s="268"/>
      <c r="O446" s="268"/>
      <c r="P446" s="268"/>
      <c r="Q446" s="268"/>
      <c r="R446" s="268"/>
      <c r="S446" s="268"/>
      <c r="T446" s="269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70" t="s">
        <v>168</v>
      </c>
      <c r="AU446" s="270" t="s">
        <v>81</v>
      </c>
      <c r="AV446" s="13" t="s">
        <v>81</v>
      </c>
      <c r="AW446" s="13" t="s">
        <v>30</v>
      </c>
      <c r="AX446" s="13" t="s">
        <v>73</v>
      </c>
      <c r="AY446" s="270" t="s">
        <v>160</v>
      </c>
    </row>
    <row r="447" s="15" customFormat="1">
      <c r="A447" s="15"/>
      <c r="B447" s="281"/>
      <c r="C447" s="282"/>
      <c r="D447" s="261" t="s">
        <v>168</v>
      </c>
      <c r="E447" s="283" t="s">
        <v>1</v>
      </c>
      <c r="F447" s="284" t="s">
        <v>171</v>
      </c>
      <c r="G447" s="282"/>
      <c r="H447" s="285">
        <v>29.370000000000001</v>
      </c>
      <c r="I447" s="286"/>
      <c r="J447" s="282"/>
      <c r="K447" s="282"/>
      <c r="L447" s="287"/>
      <c r="M447" s="288"/>
      <c r="N447" s="289"/>
      <c r="O447" s="289"/>
      <c r="P447" s="289"/>
      <c r="Q447" s="289"/>
      <c r="R447" s="289"/>
      <c r="S447" s="289"/>
      <c r="T447" s="290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91" t="s">
        <v>168</v>
      </c>
      <c r="AU447" s="291" t="s">
        <v>81</v>
      </c>
      <c r="AV447" s="15" t="s">
        <v>166</v>
      </c>
      <c r="AW447" s="15" t="s">
        <v>30</v>
      </c>
      <c r="AX447" s="15" t="s">
        <v>77</v>
      </c>
      <c r="AY447" s="291" t="s">
        <v>160</v>
      </c>
    </row>
    <row r="448" s="2" customFormat="1" ht="21.75" customHeight="1">
      <c r="A448" s="39"/>
      <c r="B448" s="40"/>
      <c r="C448" s="245" t="s">
        <v>630</v>
      </c>
      <c r="D448" s="245" t="s">
        <v>162</v>
      </c>
      <c r="E448" s="246" t="s">
        <v>631</v>
      </c>
      <c r="F448" s="247" t="s">
        <v>632</v>
      </c>
      <c r="G448" s="248" t="s">
        <v>165</v>
      </c>
      <c r="H448" s="249">
        <v>153.59999999999999</v>
      </c>
      <c r="I448" s="250"/>
      <c r="J448" s="251">
        <f>ROUND(I448*H448,2)</f>
        <v>0</v>
      </c>
      <c r="K448" s="252"/>
      <c r="L448" s="45"/>
      <c r="M448" s="253" t="s">
        <v>1</v>
      </c>
      <c r="N448" s="254" t="s">
        <v>38</v>
      </c>
      <c r="O448" s="92"/>
      <c r="P448" s="255">
        <f>O448*H448</f>
        <v>0</v>
      </c>
      <c r="Q448" s="255">
        <v>0</v>
      </c>
      <c r="R448" s="255">
        <f>Q448*H448</f>
        <v>0</v>
      </c>
      <c r="S448" s="255">
        <v>0</v>
      </c>
      <c r="T448" s="256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57" t="s">
        <v>258</v>
      </c>
      <c r="AT448" s="257" t="s">
        <v>162</v>
      </c>
      <c r="AU448" s="257" t="s">
        <v>81</v>
      </c>
      <c r="AY448" s="18" t="s">
        <v>160</v>
      </c>
      <c r="BE448" s="258">
        <f>IF(N448="základní",J448,0)</f>
        <v>0</v>
      </c>
      <c r="BF448" s="258">
        <f>IF(N448="snížená",J448,0)</f>
        <v>0</v>
      </c>
      <c r="BG448" s="258">
        <f>IF(N448="zákl. přenesená",J448,0)</f>
        <v>0</v>
      </c>
      <c r="BH448" s="258">
        <f>IF(N448="sníž. přenesená",J448,0)</f>
        <v>0</v>
      </c>
      <c r="BI448" s="258">
        <f>IF(N448="nulová",J448,0)</f>
        <v>0</v>
      </c>
      <c r="BJ448" s="18" t="s">
        <v>77</v>
      </c>
      <c r="BK448" s="258">
        <f>ROUND(I448*H448,2)</f>
        <v>0</v>
      </c>
      <c r="BL448" s="18" t="s">
        <v>258</v>
      </c>
      <c r="BM448" s="257" t="s">
        <v>633</v>
      </c>
    </row>
    <row r="449" s="13" customFormat="1">
      <c r="A449" s="13"/>
      <c r="B449" s="259"/>
      <c r="C449" s="260"/>
      <c r="D449" s="261" t="s">
        <v>168</v>
      </c>
      <c r="E449" s="262" t="s">
        <v>1</v>
      </c>
      <c r="F449" s="263" t="s">
        <v>634</v>
      </c>
      <c r="G449" s="260"/>
      <c r="H449" s="264">
        <v>57.399999999999999</v>
      </c>
      <c r="I449" s="265"/>
      <c r="J449" s="260"/>
      <c r="K449" s="260"/>
      <c r="L449" s="266"/>
      <c r="M449" s="267"/>
      <c r="N449" s="268"/>
      <c r="O449" s="268"/>
      <c r="P449" s="268"/>
      <c r="Q449" s="268"/>
      <c r="R449" s="268"/>
      <c r="S449" s="268"/>
      <c r="T449" s="269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70" t="s">
        <v>168</v>
      </c>
      <c r="AU449" s="270" t="s">
        <v>81</v>
      </c>
      <c r="AV449" s="13" t="s">
        <v>81</v>
      </c>
      <c r="AW449" s="13" t="s">
        <v>30</v>
      </c>
      <c r="AX449" s="13" t="s">
        <v>73</v>
      </c>
      <c r="AY449" s="270" t="s">
        <v>160</v>
      </c>
    </row>
    <row r="450" s="14" customFormat="1">
      <c r="A450" s="14"/>
      <c r="B450" s="271"/>
      <c r="C450" s="272"/>
      <c r="D450" s="261" t="s">
        <v>168</v>
      </c>
      <c r="E450" s="273" t="s">
        <v>1</v>
      </c>
      <c r="F450" s="274" t="s">
        <v>635</v>
      </c>
      <c r="G450" s="272"/>
      <c r="H450" s="273" t="s">
        <v>1</v>
      </c>
      <c r="I450" s="275"/>
      <c r="J450" s="272"/>
      <c r="K450" s="272"/>
      <c r="L450" s="276"/>
      <c r="M450" s="277"/>
      <c r="N450" s="278"/>
      <c r="O450" s="278"/>
      <c r="P450" s="278"/>
      <c r="Q450" s="278"/>
      <c r="R450" s="278"/>
      <c r="S450" s="278"/>
      <c r="T450" s="279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80" t="s">
        <v>168</v>
      </c>
      <c r="AU450" s="280" t="s">
        <v>81</v>
      </c>
      <c r="AV450" s="14" t="s">
        <v>77</v>
      </c>
      <c r="AW450" s="14" t="s">
        <v>30</v>
      </c>
      <c r="AX450" s="14" t="s">
        <v>73</v>
      </c>
      <c r="AY450" s="280" t="s">
        <v>160</v>
      </c>
    </row>
    <row r="451" s="13" customFormat="1">
      <c r="A451" s="13"/>
      <c r="B451" s="259"/>
      <c r="C451" s="260"/>
      <c r="D451" s="261" t="s">
        <v>168</v>
      </c>
      <c r="E451" s="262" t="s">
        <v>1</v>
      </c>
      <c r="F451" s="263" t="s">
        <v>636</v>
      </c>
      <c r="G451" s="260"/>
      <c r="H451" s="264">
        <v>96.200000000000003</v>
      </c>
      <c r="I451" s="265"/>
      <c r="J451" s="260"/>
      <c r="K451" s="260"/>
      <c r="L451" s="266"/>
      <c r="M451" s="267"/>
      <c r="N451" s="268"/>
      <c r="O451" s="268"/>
      <c r="P451" s="268"/>
      <c r="Q451" s="268"/>
      <c r="R451" s="268"/>
      <c r="S451" s="268"/>
      <c r="T451" s="269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70" t="s">
        <v>168</v>
      </c>
      <c r="AU451" s="270" t="s">
        <v>81</v>
      </c>
      <c r="AV451" s="13" t="s">
        <v>81</v>
      </c>
      <c r="AW451" s="13" t="s">
        <v>30</v>
      </c>
      <c r="AX451" s="13" t="s">
        <v>73</v>
      </c>
      <c r="AY451" s="270" t="s">
        <v>160</v>
      </c>
    </row>
    <row r="452" s="14" customFormat="1">
      <c r="A452" s="14"/>
      <c r="B452" s="271"/>
      <c r="C452" s="272"/>
      <c r="D452" s="261" t="s">
        <v>168</v>
      </c>
      <c r="E452" s="273" t="s">
        <v>1</v>
      </c>
      <c r="F452" s="274" t="s">
        <v>637</v>
      </c>
      <c r="G452" s="272"/>
      <c r="H452" s="273" t="s">
        <v>1</v>
      </c>
      <c r="I452" s="275"/>
      <c r="J452" s="272"/>
      <c r="K452" s="272"/>
      <c r="L452" s="276"/>
      <c r="M452" s="277"/>
      <c r="N452" s="278"/>
      <c r="O452" s="278"/>
      <c r="P452" s="278"/>
      <c r="Q452" s="278"/>
      <c r="R452" s="278"/>
      <c r="S452" s="278"/>
      <c r="T452" s="279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80" t="s">
        <v>168</v>
      </c>
      <c r="AU452" s="280" t="s">
        <v>81</v>
      </c>
      <c r="AV452" s="14" t="s">
        <v>77</v>
      </c>
      <c r="AW452" s="14" t="s">
        <v>30</v>
      </c>
      <c r="AX452" s="14" t="s">
        <v>73</v>
      </c>
      <c r="AY452" s="280" t="s">
        <v>160</v>
      </c>
    </row>
    <row r="453" s="15" customFormat="1">
      <c r="A453" s="15"/>
      <c r="B453" s="281"/>
      <c r="C453" s="282"/>
      <c r="D453" s="261" t="s">
        <v>168</v>
      </c>
      <c r="E453" s="283" t="s">
        <v>1</v>
      </c>
      <c r="F453" s="284" t="s">
        <v>171</v>
      </c>
      <c r="G453" s="282"/>
      <c r="H453" s="285">
        <v>153.59999999999999</v>
      </c>
      <c r="I453" s="286"/>
      <c r="J453" s="282"/>
      <c r="K453" s="282"/>
      <c r="L453" s="287"/>
      <c r="M453" s="288"/>
      <c r="N453" s="289"/>
      <c r="O453" s="289"/>
      <c r="P453" s="289"/>
      <c r="Q453" s="289"/>
      <c r="R453" s="289"/>
      <c r="S453" s="289"/>
      <c r="T453" s="290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T453" s="291" t="s">
        <v>168</v>
      </c>
      <c r="AU453" s="291" t="s">
        <v>81</v>
      </c>
      <c r="AV453" s="15" t="s">
        <v>166</v>
      </c>
      <c r="AW453" s="15" t="s">
        <v>30</v>
      </c>
      <c r="AX453" s="15" t="s">
        <v>77</v>
      </c>
      <c r="AY453" s="291" t="s">
        <v>160</v>
      </c>
    </row>
    <row r="454" s="2" customFormat="1" ht="21.75" customHeight="1">
      <c r="A454" s="39"/>
      <c r="B454" s="40"/>
      <c r="C454" s="292" t="s">
        <v>638</v>
      </c>
      <c r="D454" s="292" t="s">
        <v>230</v>
      </c>
      <c r="E454" s="293" t="s">
        <v>639</v>
      </c>
      <c r="F454" s="294" t="s">
        <v>640</v>
      </c>
      <c r="G454" s="295" t="s">
        <v>165</v>
      </c>
      <c r="H454" s="296">
        <v>184.31999999999999</v>
      </c>
      <c r="I454" s="297"/>
      <c r="J454" s="298">
        <f>ROUND(I454*H454,2)</f>
        <v>0</v>
      </c>
      <c r="K454" s="299"/>
      <c r="L454" s="300"/>
      <c r="M454" s="301" t="s">
        <v>1</v>
      </c>
      <c r="N454" s="302" t="s">
        <v>38</v>
      </c>
      <c r="O454" s="92"/>
      <c r="P454" s="255">
        <f>O454*H454</f>
        <v>0</v>
      </c>
      <c r="Q454" s="255">
        <v>0</v>
      </c>
      <c r="R454" s="255">
        <f>Q454*H454</f>
        <v>0</v>
      </c>
      <c r="S454" s="255">
        <v>0</v>
      </c>
      <c r="T454" s="256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57" t="s">
        <v>343</v>
      </c>
      <c r="AT454" s="257" t="s">
        <v>230</v>
      </c>
      <c r="AU454" s="257" t="s">
        <v>81</v>
      </c>
      <c r="AY454" s="18" t="s">
        <v>160</v>
      </c>
      <c r="BE454" s="258">
        <f>IF(N454="základní",J454,0)</f>
        <v>0</v>
      </c>
      <c r="BF454" s="258">
        <f>IF(N454="snížená",J454,0)</f>
        <v>0</v>
      </c>
      <c r="BG454" s="258">
        <f>IF(N454="zákl. přenesená",J454,0)</f>
        <v>0</v>
      </c>
      <c r="BH454" s="258">
        <f>IF(N454="sníž. přenesená",J454,0)</f>
        <v>0</v>
      </c>
      <c r="BI454" s="258">
        <f>IF(N454="nulová",J454,0)</f>
        <v>0</v>
      </c>
      <c r="BJ454" s="18" t="s">
        <v>77</v>
      </c>
      <c r="BK454" s="258">
        <f>ROUND(I454*H454,2)</f>
        <v>0</v>
      </c>
      <c r="BL454" s="18" t="s">
        <v>258</v>
      </c>
      <c r="BM454" s="257" t="s">
        <v>641</v>
      </c>
    </row>
    <row r="455" s="13" customFormat="1">
      <c r="A455" s="13"/>
      <c r="B455" s="259"/>
      <c r="C455" s="260"/>
      <c r="D455" s="261" t="s">
        <v>168</v>
      </c>
      <c r="E455" s="262" t="s">
        <v>1</v>
      </c>
      <c r="F455" s="263" t="s">
        <v>642</v>
      </c>
      <c r="G455" s="260"/>
      <c r="H455" s="264">
        <v>184.31999999999999</v>
      </c>
      <c r="I455" s="265"/>
      <c r="J455" s="260"/>
      <c r="K455" s="260"/>
      <c r="L455" s="266"/>
      <c r="M455" s="267"/>
      <c r="N455" s="268"/>
      <c r="O455" s="268"/>
      <c r="P455" s="268"/>
      <c r="Q455" s="268"/>
      <c r="R455" s="268"/>
      <c r="S455" s="268"/>
      <c r="T455" s="269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70" t="s">
        <v>168</v>
      </c>
      <c r="AU455" s="270" t="s">
        <v>81</v>
      </c>
      <c r="AV455" s="13" t="s">
        <v>81</v>
      </c>
      <c r="AW455" s="13" t="s">
        <v>30</v>
      </c>
      <c r="AX455" s="13" t="s">
        <v>73</v>
      </c>
      <c r="AY455" s="270" t="s">
        <v>160</v>
      </c>
    </row>
    <row r="456" s="15" customFormat="1">
      <c r="A456" s="15"/>
      <c r="B456" s="281"/>
      <c r="C456" s="282"/>
      <c r="D456" s="261" t="s">
        <v>168</v>
      </c>
      <c r="E456" s="283" t="s">
        <v>1</v>
      </c>
      <c r="F456" s="284" t="s">
        <v>171</v>
      </c>
      <c r="G456" s="282"/>
      <c r="H456" s="285">
        <v>184.31999999999999</v>
      </c>
      <c r="I456" s="286"/>
      <c r="J456" s="282"/>
      <c r="K456" s="282"/>
      <c r="L456" s="287"/>
      <c r="M456" s="288"/>
      <c r="N456" s="289"/>
      <c r="O456" s="289"/>
      <c r="P456" s="289"/>
      <c r="Q456" s="289"/>
      <c r="R456" s="289"/>
      <c r="S456" s="289"/>
      <c r="T456" s="290"/>
      <c r="U456" s="15"/>
      <c r="V456" s="15"/>
      <c r="W456" s="15"/>
      <c r="X456" s="15"/>
      <c r="Y456" s="15"/>
      <c r="Z456" s="15"/>
      <c r="AA456" s="15"/>
      <c r="AB456" s="15"/>
      <c r="AC456" s="15"/>
      <c r="AD456" s="15"/>
      <c r="AE456" s="15"/>
      <c r="AT456" s="291" t="s">
        <v>168</v>
      </c>
      <c r="AU456" s="291" t="s">
        <v>81</v>
      </c>
      <c r="AV456" s="15" t="s">
        <v>166</v>
      </c>
      <c r="AW456" s="15" t="s">
        <v>30</v>
      </c>
      <c r="AX456" s="15" t="s">
        <v>77</v>
      </c>
      <c r="AY456" s="291" t="s">
        <v>160</v>
      </c>
    </row>
    <row r="457" s="2" customFormat="1" ht="21.75" customHeight="1">
      <c r="A457" s="39"/>
      <c r="B457" s="40"/>
      <c r="C457" s="245" t="s">
        <v>643</v>
      </c>
      <c r="D457" s="245" t="s">
        <v>162</v>
      </c>
      <c r="E457" s="246" t="s">
        <v>644</v>
      </c>
      <c r="F457" s="247" t="s">
        <v>645</v>
      </c>
      <c r="G457" s="248" t="s">
        <v>646</v>
      </c>
      <c r="H457" s="314"/>
      <c r="I457" s="250"/>
      <c r="J457" s="251">
        <f>ROUND(I457*H457,2)</f>
        <v>0</v>
      </c>
      <c r="K457" s="252"/>
      <c r="L457" s="45"/>
      <c r="M457" s="253" t="s">
        <v>1</v>
      </c>
      <c r="N457" s="254" t="s">
        <v>38</v>
      </c>
      <c r="O457" s="92"/>
      <c r="P457" s="255">
        <f>O457*H457</f>
        <v>0</v>
      </c>
      <c r="Q457" s="255">
        <v>0</v>
      </c>
      <c r="R457" s="255">
        <f>Q457*H457</f>
        <v>0</v>
      </c>
      <c r="S457" s="255">
        <v>0</v>
      </c>
      <c r="T457" s="256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57" t="s">
        <v>258</v>
      </c>
      <c r="AT457" s="257" t="s">
        <v>162</v>
      </c>
      <c r="AU457" s="257" t="s">
        <v>81</v>
      </c>
      <c r="AY457" s="18" t="s">
        <v>160</v>
      </c>
      <c r="BE457" s="258">
        <f>IF(N457="základní",J457,0)</f>
        <v>0</v>
      </c>
      <c r="BF457" s="258">
        <f>IF(N457="snížená",J457,0)</f>
        <v>0</v>
      </c>
      <c r="BG457" s="258">
        <f>IF(N457="zákl. přenesená",J457,0)</f>
        <v>0</v>
      </c>
      <c r="BH457" s="258">
        <f>IF(N457="sníž. přenesená",J457,0)</f>
        <v>0</v>
      </c>
      <c r="BI457" s="258">
        <f>IF(N457="nulová",J457,0)</f>
        <v>0</v>
      </c>
      <c r="BJ457" s="18" t="s">
        <v>77</v>
      </c>
      <c r="BK457" s="258">
        <f>ROUND(I457*H457,2)</f>
        <v>0</v>
      </c>
      <c r="BL457" s="18" t="s">
        <v>258</v>
      </c>
      <c r="BM457" s="257" t="s">
        <v>647</v>
      </c>
    </row>
    <row r="458" s="12" customFormat="1" ht="22.8" customHeight="1">
      <c r="A458" s="12"/>
      <c r="B458" s="229"/>
      <c r="C458" s="230"/>
      <c r="D458" s="231" t="s">
        <v>72</v>
      </c>
      <c r="E458" s="243" t="s">
        <v>648</v>
      </c>
      <c r="F458" s="243" t="s">
        <v>649</v>
      </c>
      <c r="G458" s="230"/>
      <c r="H458" s="230"/>
      <c r="I458" s="233"/>
      <c r="J458" s="244">
        <f>BK458</f>
        <v>0</v>
      </c>
      <c r="K458" s="230"/>
      <c r="L458" s="235"/>
      <c r="M458" s="236"/>
      <c r="N458" s="237"/>
      <c r="O458" s="237"/>
      <c r="P458" s="238">
        <f>SUM(P459:P482)</f>
        <v>0</v>
      </c>
      <c r="Q458" s="237"/>
      <c r="R458" s="238">
        <f>SUM(R459:R482)</f>
        <v>0</v>
      </c>
      <c r="S458" s="237"/>
      <c r="T458" s="239">
        <f>SUM(T459:T482)</f>
        <v>8.1920000000000002</v>
      </c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R458" s="240" t="s">
        <v>81</v>
      </c>
      <c r="AT458" s="241" t="s">
        <v>72</v>
      </c>
      <c r="AU458" s="241" t="s">
        <v>77</v>
      </c>
      <c r="AY458" s="240" t="s">
        <v>160</v>
      </c>
      <c r="BK458" s="242">
        <f>SUM(BK459:BK482)</f>
        <v>0</v>
      </c>
    </row>
    <row r="459" s="2" customFormat="1" ht="16.5" customHeight="1">
      <c r="A459" s="39"/>
      <c r="B459" s="40"/>
      <c r="C459" s="245" t="s">
        <v>650</v>
      </c>
      <c r="D459" s="245" t="s">
        <v>162</v>
      </c>
      <c r="E459" s="246" t="s">
        <v>651</v>
      </c>
      <c r="F459" s="247" t="s">
        <v>652</v>
      </c>
      <c r="G459" s="248" t="s">
        <v>165</v>
      </c>
      <c r="H459" s="249">
        <v>512</v>
      </c>
      <c r="I459" s="250"/>
      <c r="J459" s="251">
        <f>ROUND(I459*H459,2)</f>
        <v>0</v>
      </c>
      <c r="K459" s="252"/>
      <c r="L459" s="45"/>
      <c r="M459" s="253" t="s">
        <v>1</v>
      </c>
      <c r="N459" s="254" t="s">
        <v>38</v>
      </c>
      <c r="O459" s="92"/>
      <c r="P459" s="255">
        <f>O459*H459</f>
        <v>0</v>
      </c>
      <c r="Q459" s="255">
        <v>0</v>
      </c>
      <c r="R459" s="255">
        <f>Q459*H459</f>
        <v>0</v>
      </c>
      <c r="S459" s="255">
        <v>0.014</v>
      </c>
      <c r="T459" s="256">
        <f>S459*H459</f>
        <v>7.1680000000000001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57" t="s">
        <v>258</v>
      </c>
      <c r="AT459" s="257" t="s">
        <v>162</v>
      </c>
      <c r="AU459" s="257" t="s">
        <v>81</v>
      </c>
      <c r="AY459" s="18" t="s">
        <v>160</v>
      </c>
      <c r="BE459" s="258">
        <f>IF(N459="základní",J459,0)</f>
        <v>0</v>
      </c>
      <c r="BF459" s="258">
        <f>IF(N459="snížená",J459,0)</f>
        <v>0</v>
      </c>
      <c r="BG459" s="258">
        <f>IF(N459="zákl. přenesená",J459,0)</f>
        <v>0</v>
      </c>
      <c r="BH459" s="258">
        <f>IF(N459="sníž. přenesená",J459,0)</f>
        <v>0</v>
      </c>
      <c r="BI459" s="258">
        <f>IF(N459="nulová",J459,0)</f>
        <v>0</v>
      </c>
      <c r="BJ459" s="18" t="s">
        <v>77</v>
      </c>
      <c r="BK459" s="258">
        <f>ROUND(I459*H459,2)</f>
        <v>0</v>
      </c>
      <c r="BL459" s="18" t="s">
        <v>258</v>
      </c>
      <c r="BM459" s="257" t="s">
        <v>653</v>
      </c>
    </row>
    <row r="460" s="13" customFormat="1">
      <c r="A460" s="13"/>
      <c r="B460" s="259"/>
      <c r="C460" s="260"/>
      <c r="D460" s="261" t="s">
        <v>168</v>
      </c>
      <c r="E460" s="262" t="s">
        <v>1</v>
      </c>
      <c r="F460" s="263" t="s">
        <v>654</v>
      </c>
      <c r="G460" s="260"/>
      <c r="H460" s="264">
        <v>512</v>
      </c>
      <c r="I460" s="265"/>
      <c r="J460" s="260"/>
      <c r="K460" s="260"/>
      <c r="L460" s="266"/>
      <c r="M460" s="267"/>
      <c r="N460" s="268"/>
      <c r="O460" s="268"/>
      <c r="P460" s="268"/>
      <c r="Q460" s="268"/>
      <c r="R460" s="268"/>
      <c r="S460" s="268"/>
      <c r="T460" s="269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70" t="s">
        <v>168</v>
      </c>
      <c r="AU460" s="270" t="s">
        <v>81</v>
      </c>
      <c r="AV460" s="13" t="s">
        <v>81</v>
      </c>
      <c r="AW460" s="13" t="s">
        <v>30</v>
      </c>
      <c r="AX460" s="13" t="s">
        <v>73</v>
      </c>
      <c r="AY460" s="270" t="s">
        <v>160</v>
      </c>
    </row>
    <row r="461" s="2" customFormat="1" ht="21.75" customHeight="1">
      <c r="A461" s="39"/>
      <c r="B461" s="40"/>
      <c r="C461" s="245" t="s">
        <v>655</v>
      </c>
      <c r="D461" s="245" t="s">
        <v>162</v>
      </c>
      <c r="E461" s="246" t="s">
        <v>656</v>
      </c>
      <c r="F461" s="247" t="s">
        <v>657</v>
      </c>
      <c r="G461" s="248" t="s">
        <v>165</v>
      </c>
      <c r="H461" s="249">
        <v>512</v>
      </c>
      <c r="I461" s="250"/>
      <c r="J461" s="251">
        <f>ROUND(I461*H461,2)</f>
        <v>0</v>
      </c>
      <c r="K461" s="252"/>
      <c r="L461" s="45"/>
      <c r="M461" s="253" t="s">
        <v>1</v>
      </c>
      <c r="N461" s="254" t="s">
        <v>38</v>
      </c>
      <c r="O461" s="92"/>
      <c r="P461" s="255">
        <f>O461*H461</f>
        <v>0</v>
      </c>
      <c r="Q461" s="255">
        <v>0</v>
      </c>
      <c r="R461" s="255">
        <f>Q461*H461</f>
        <v>0</v>
      </c>
      <c r="S461" s="255">
        <v>0.002</v>
      </c>
      <c r="T461" s="256">
        <f>S461*H461</f>
        <v>1.024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57" t="s">
        <v>258</v>
      </c>
      <c r="AT461" s="257" t="s">
        <v>162</v>
      </c>
      <c r="AU461" s="257" t="s">
        <v>81</v>
      </c>
      <c r="AY461" s="18" t="s">
        <v>160</v>
      </c>
      <c r="BE461" s="258">
        <f>IF(N461="základní",J461,0)</f>
        <v>0</v>
      </c>
      <c r="BF461" s="258">
        <f>IF(N461="snížená",J461,0)</f>
        <v>0</v>
      </c>
      <c r="BG461" s="258">
        <f>IF(N461="zákl. přenesená",J461,0)</f>
        <v>0</v>
      </c>
      <c r="BH461" s="258">
        <f>IF(N461="sníž. přenesená",J461,0)</f>
        <v>0</v>
      </c>
      <c r="BI461" s="258">
        <f>IF(N461="nulová",J461,0)</f>
        <v>0</v>
      </c>
      <c r="BJ461" s="18" t="s">
        <v>77</v>
      </c>
      <c r="BK461" s="258">
        <f>ROUND(I461*H461,2)</f>
        <v>0</v>
      </c>
      <c r="BL461" s="18" t="s">
        <v>258</v>
      </c>
      <c r="BM461" s="257" t="s">
        <v>658</v>
      </c>
    </row>
    <row r="462" s="13" customFormat="1">
      <c r="A462" s="13"/>
      <c r="B462" s="259"/>
      <c r="C462" s="260"/>
      <c r="D462" s="261" t="s">
        <v>168</v>
      </c>
      <c r="E462" s="262" t="s">
        <v>1</v>
      </c>
      <c r="F462" s="263" t="s">
        <v>654</v>
      </c>
      <c r="G462" s="260"/>
      <c r="H462" s="264">
        <v>512</v>
      </c>
      <c r="I462" s="265"/>
      <c r="J462" s="260"/>
      <c r="K462" s="260"/>
      <c r="L462" s="266"/>
      <c r="M462" s="267"/>
      <c r="N462" s="268"/>
      <c r="O462" s="268"/>
      <c r="P462" s="268"/>
      <c r="Q462" s="268"/>
      <c r="R462" s="268"/>
      <c r="S462" s="268"/>
      <c r="T462" s="269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70" t="s">
        <v>168</v>
      </c>
      <c r="AU462" s="270" t="s">
        <v>81</v>
      </c>
      <c r="AV462" s="13" t="s">
        <v>81</v>
      </c>
      <c r="AW462" s="13" t="s">
        <v>30</v>
      </c>
      <c r="AX462" s="13" t="s">
        <v>73</v>
      </c>
      <c r="AY462" s="270" t="s">
        <v>160</v>
      </c>
    </row>
    <row r="463" s="14" customFormat="1">
      <c r="A463" s="14"/>
      <c r="B463" s="271"/>
      <c r="C463" s="272"/>
      <c r="D463" s="261" t="s">
        <v>168</v>
      </c>
      <c r="E463" s="273" t="s">
        <v>1</v>
      </c>
      <c r="F463" s="274" t="s">
        <v>659</v>
      </c>
      <c r="G463" s="272"/>
      <c r="H463" s="273" t="s">
        <v>1</v>
      </c>
      <c r="I463" s="275"/>
      <c r="J463" s="272"/>
      <c r="K463" s="272"/>
      <c r="L463" s="276"/>
      <c r="M463" s="277"/>
      <c r="N463" s="278"/>
      <c r="O463" s="278"/>
      <c r="P463" s="278"/>
      <c r="Q463" s="278"/>
      <c r="R463" s="278"/>
      <c r="S463" s="278"/>
      <c r="T463" s="279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80" t="s">
        <v>168</v>
      </c>
      <c r="AU463" s="280" t="s">
        <v>81</v>
      </c>
      <c r="AV463" s="14" t="s">
        <v>77</v>
      </c>
      <c r="AW463" s="14" t="s">
        <v>30</v>
      </c>
      <c r="AX463" s="14" t="s">
        <v>73</v>
      </c>
      <c r="AY463" s="280" t="s">
        <v>160</v>
      </c>
    </row>
    <row r="464" s="15" customFormat="1">
      <c r="A464" s="15"/>
      <c r="B464" s="281"/>
      <c r="C464" s="282"/>
      <c r="D464" s="261" t="s">
        <v>168</v>
      </c>
      <c r="E464" s="283" t="s">
        <v>1</v>
      </c>
      <c r="F464" s="284" t="s">
        <v>171</v>
      </c>
      <c r="G464" s="282"/>
      <c r="H464" s="285">
        <v>512</v>
      </c>
      <c r="I464" s="286"/>
      <c r="J464" s="282"/>
      <c r="K464" s="282"/>
      <c r="L464" s="287"/>
      <c r="M464" s="288"/>
      <c r="N464" s="289"/>
      <c r="O464" s="289"/>
      <c r="P464" s="289"/>
      <c r="Q464" s="289"/>
      <c r="R464" s="289"/>
      <c r="S464" s="289"/>
      <c r="T464" s="290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91" t="s">
        <v>168</v>
      </c>
      <c r="AU464" s="291" t="s">
        <v>81</v>
      </c>
      <c r="AV464" s="15" t="s">
        <v>166</v>
      </c>
      <c r="AW464" s="15" t="s">
        <v>30</v>
      </c>
      <c r="AX464" s="15" t="s">
        <v>77</v>
      </c>
      <c r="AY464" s="291" t="s">
        <v>160</v>
      </c>
    </row>
    <row r="465" s="2" customFormat="1" ht="33" customHeight="1">
      <c r="A465" s="39"/>
      <c r="B465" s="40"/>
      <c r="C465" s="245" t="s">
        <v>660</v>
      </c>
      <c r="D465" s="245" t="s">
        <v>162</v>
      </c>
      <c r="E465" s="246" t="s">
        <v>661</v>
      </c>
      <c r="F465" s="247" t="s">
        <v>662</v>
      </c>
      <c r="G465" s="248" t="s">
        <v>227</v>
      </c>
      <c r="H465" s="249">
        <v>125</v>
      </c>
      <c r="I465" s="250"/>
      <c r="J465" s="251">
        <f>ROUND(I465*H465,2)</f>
        <v>0</v>
      </c>
      <c r="K465" s="252"/>
      <c r="L465" s="45"/>
      <c r="M465" s="253" t="s">
        <v>1</v>
      </c>
      <c r="N465" s="254" t="s">
        <v>38</v>
      </c>
      <c r="O465" s="92"/>
      <c r="P465" s="255">
        <f>O465*H465</f>
        <v>0</v>
      </c>
      <c r="Q465" s="255">
        <v>0</v>
      </c>
      <c r="R465" s="255">
        <f>Q465*H465</f>
        <v>0</v>
      </c>
      <c r="S465" s="255">
        <v>0</v>
      </c>
      <c r="T465" s="256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57" t="s">
        <v>258</v>
      </c>
      <c r="AT465" s="257" t="s">
        <v>162</v>
      </c>
      <c r="AU465" s="257" t="s">
        <v>81</v>
      </c>
      <c r="AY465" s="18" t="s">
        <v>160</v>
      </c>
      <c r="BE465" s="258">
        <f>IF(N465="základní",J465,0)</f>
        <v>0</v>
      </c>
      <c r="BF465" s="258">
        <f>IF(N465="snížená",J465,0)</f>
        <v>0</v>
      </c>
      <c r="BG465" s="258">
        <f>IF(N465="zákl. přenesená",J465,0)</f>
        <v>0</v>
      </c>
      <c r="BH465" s="258">
        <f>IF(N465="sníž. přenesená",J465,0)</f>
        <v>0</v>
      </c>
      <c r="BI465" s="258">
        <f>IF(N465="nulová",J465,0)</f>
        <v>0</v>
      </c>
      <c r="BJ465" s="18" t="s">
        <v>77</v>
      </c>
      <c r="BK465" s="258">
        <f>ROUND(I465*H465,2)</f>
        <v>0</v>
      </c>
      <c r="BL465" s="18" t="s">
        <v>258</v>
      </c>
      <c r="BM465" s="257" t="s">
        <v>663</v>
      </c>
    </row>
    <row r="466" s="13" customFormat="1">
      <c r="A466" s="13"/>
      <c r="B466" s="259"/>
      <c r="C466" s="260"/>
      <c r="D466" s="261" t="s">
        <v>168</v>
      </c>
      <c r="E466" s="262" t="s">
        <v>1</v>
      </c>
      <c r="F466" s="263" t="s">
        <v>664</v>
      </c>
      <c r="G466" s="260"/>
      <c r="H466" s="264">
        <v>125</v>
      </c>
      <c r="I466" s="265"/>
      <c r="J466" s="260"/>
      <c r="K466" s="260"/>
      <c r="L466" s="266"/>
      <c r="M466" s="267"/>
      <c r="N466" s="268"/>
      <c r="O466" s="268"/>
      <c r="P466" s="268"/>
      <c r="Q466" s="268"/>
      <c r="R466" s="268"/>
      <c r="S466" s="268"/>
      <c r="T466" s="269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70" t="s">
        <v>168</v>
      </c>
      <c r="AU466" s="270" t="s">
        <v>81</v>
      </c>
      <c r="AV466" s="13" t="s">
        <v>81</v>
      </c>
      <c r="AW466" s="13" t="s">
        <v>30</v>
      </c>
      <c r="AX466" s="13" t="s">
        <v>73</v>
      </c>
      <c r="AY466" s="270" t="s">
        <v>160</v>
      </c>
    </row>
    <row r="467" s="15" customFormat="1">
      <c r="A467" s="15"/>
      <c r="B467" s="281"/>
      <c r="C467" s="282"/>
      <c r="D467" s="261" t="s">
        <v>168</v>
      </c>
      <c r="E467" s="283" t="s">
        <v>1</v>
      </c>
      <c r="F467" s="284" t="s">
        <v>171</v>
      </c>
      <c r="G467" s="282"/>
      <c r="H467" s="285">
        <v>125</v>
      </c>
      <c r="I467" s="286"/>
      <c r="J467" s="282"/>
      <c r="K467" s="282"/>
      <c r="L467" s="287"/>
      <c r="M467" s="288"/>
      <c r="N467" s="289"/>
      <c r="O467" s="289"/>
      <c r="P467" s="289"/>
      <c r="Q467" s="289"/>
      <c r="R467" s="289"/>
      <c r="S467" s="289"/>
      <c r="T467" s="290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91" t="s">
        <v>168</v>
      </c>
      <c r="AU467" s="291" t="s">
        <v>81</v>
      </c>
      <c r="AV467" s="15" t="s">
        <v>166</v>
      </c>
      <c r="AW467" s="15" t="s">
        <v>30</v>
      </c>
      <c r="AX467" s="15" t="s">
        <v>77</v>
      </c>
      <c r="AY467" s="291" t="s">
        <v>160</v>
      </c>
    </row>
    <row r="468" s="2" customFormat="1" ht="21.75" customHeight="1">
      <c r="A468" s="39"/>
      <c r="B468" s="40"/>
      <c r="C468" s="245" t="s">
        <v>665</v>
      </c>
      <c r="D468" s="245" t="s">
        <v>162</v>
      </c>
      <c r="E468" s="246" t="s">
        <v>666</v>
      </c>
      <c r="F468" s="247" t="s">
        <v>667</v>
      </c>
      <c r="G468" s="248" t="s">
        <v>165</v>
      </c>
      <c r="H468" s="249">
        <v>535</v>
      </c>
      <c r="I468" s="250"/>
      <c r="J468" s="251">
        <f>ROUND(I468*H468,2)</f>
        <v>0</v>
      </c>
      <c r="K468" s="252"/>
      <c r="L468" s="45"/>
      <c r="M468" s="253" t="s">
        <v>1</v>
      </c>
      <c r="N468" s="254" t="s">
        <v>38</v>
      </c>
      <c r="O468" s="92"/>
      <c r="P468" s="255">
        <f>O468*H468</f>
        <v>0</v>
      </c>
      <c r="Q468" s="255">
        <v>0</v>
      </c>
      <c r="R468" s="255">
        <f>Q468*H468</f>
        <v>0</v>
      </c>
      <c r="S468" s="255">
        <v>0</v>
      </c>
      <c r="T468" s="256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57" t="s">
        <v>258</v>
      </c>
      <c r="AT468" s="257" t="s">
        <v>162</v>
      </c>
      <c r="AU468" s="257" t="s">
        <v>81</v>
      </c>
      <c r="AY468" s="18" t="s">
        <v>160</v>
      </c>
      <c r="BE468" s="258">
        <f>IF(N468="základní",J468,0)</f>
        <v>0</v>
      </c>
      <c r="BF468" s="258">
        <f>IF(N468="snížená",J468,0)</f>
        <v>0</v>
      </c>
      <c r="BG468" s="258">
        <f>IF(N468="zákl. přenesená",J468,0)</f>
        <v>0</v>
      </c>
      <c r="BH468" s="258">
        <f>IF(N468="sníž. přenesená",J468,0)</f>
        <v>0</v>
      </c>
      <c r="BI468" s="258">
        <f>IF(N468="nulová",J468,0)</f>
        <v>0</v>
      </c>
      <c r="BJ468" s="18" t="s">
        <v>77</v>
      </c>
      <c r="BK468" s="258">
        <f>ROUND(I468*H468,2)</f>
        <v>0</v>
      </c>
      <c r="BL468" s="18" t="s">
        <v>258</v>
      </c>
      <c r="BM468" s="257" t="s">
        <v>668</v>
      </c>
    </row>
    <row r="469" s="13" customFormat="1">
      <c r="A469" s="13"/>
      <c r="B469" s="259"/>
      <c r="C469" s="260"/>
      <c r="D469" s="261" t="s">
        <v>168</v>
      </c>
      <c r="E469" s="262" t="s">
        <v>1</v>
      </c>
      <c r="F469" s="263" t="s">
        <v>577</v>
      </c>
      <c r="G469" s="260"/>
      <c r="H469" s="264">
        <v>535</v>
      </c>
      <c r="I469" s="265"/>
      <c r="J469" s="260"/>
      <c r="K469" s="260"/>
      <c r="L469" s="266"/>
      <c r="M469" s="267"/>
      <c r="N469" s="268"/>
      <c r="O469" s="268"/>
      <c r="P469" s="268"/>
      <c r="Q469" s="268"/>
      <c r="R469" s="268"/>
      <c r="S469" s="268"/>
      <c r="T469" s="269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70" t="s">
        <v>168</v>
      </c>
      <c r="AU469" s="270" t="s">
        <v>81</v>
      </c>
      <c r="AV469" s="13" t="s">
        <v>81</v>
      </c>
      <c r="AW469" s="13" t="s">
        <v>30</v>
      </c>
      <c r="AX469" s="13" t="s">
        <v>73</v>
      </c>
      <c r="AY469" s="270" t="s">
        <v>160</v>
      </c>
    </row>
    <row r="470" s="14" customFormat="1">
      <c r="A470" s="14"/>
      <c r="B470" s="271"/>
      <c r="C470" s="272"/>
      <c r="D470" s="261" t="s">
        <v>168</v>
      </c>
      <c r="E470" s="273" t="s">
        <v>1</v>
      </c>
      <c r="F470" s="274" t="s">
        <v>669</v>
      </c>
      <c r="G470" s="272"/>
      <c r="H470" s="273" t="s">
        <v>1</v>
      </c>
      <c r="I470" s="275"/>
      <c r="J470" s="272"/>
      <c r="K470" s="272"/>
      <c r="L470" s="276"/>
      <c r="M470" s="277"/>
      <c r="N470" s="278"/>
      <c r="O470" s="278"/>
      <c r="P470" s="278"/>
      <c r="Q470" s="278"/>
      <c r="R470" s="278"/>
      <c r="S470" s="278"/>
      <c r="T470" s="279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80" t="s">
        <v>168</v>
      </c>
      <c r="AU470" s="280" t="s">
        <v>81</v>
      </c>
      <c r="AV470" s="14" t="s">
        <v>77</v>
      </c>
      <c r="AW470" s="14" t="s">
        <v>30</v>
      </c>
      <c r="AX470" s="14" t="s">
        <v>73</v>
      </c>
      <c r="AY470" s="280" t="s">
        <v>160</v>
      </c>
    </row>
    <row r="471" s="15" customFormat="1">
      <c r="A471" s="15"/>
      <c r="B471" s="281"/>
      <c r="C471" s="282"/>
      <c r="D471" s="261" t="s">
        <v>168</v>
      </c>
      <c r="E471" s="283" t="s">
        <v>1</v>
      </c>
      <c r="F471" s="284" t="s">
        <v>171</v>
      </c>
      <c r="G471" s="282"/>
      <c r="H471" s="285">
        <v>535</v>
      </c>
      <c r="I471" s="286"/>
      <c r="J471" s="282"/>
      <c r="K471" s="282"/>
      <c r="L471" s="287"/>
      <c r="M471" s="288"/>
      <c r="N471" s="289"/>
      <c r="O471" s="289"/>
      <c r="P471" s="289"/>
      <c r="Q471" s="289"/>
      <c r="R471" s="289"/>
      <c r="S471" s="289"/>
      <c r="T471" s="290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291" t="s">
        <v>168</v>
      </c>
      <c r="AU471" s="291" t="s">
        <v>81</v>
      </c>
      <c r="AV471" s="15" t="s">
        <v>166</v>
      </c>
      <c r="AW471" s="15" t="s">
        <v>30</v>
      </c>
      <c r="AX471" s="15" t="s">
        <v>77</v>
      </c>
      <c r="AY471" s="291" t="s">
        <v>160</v>
      </c>
    </row>
    <row r="472" s="2" customFormat="1" ht="21.75" customHeight="1">
      <c r="A472" s="39"/>
      <c r="B472" s="40"/>
      <c r="C472" s="292" t="s">
        <v>670</v>
      </c>
      <c r="D472" s="292" t="s">
        <v>230</v>
      </c>
      <c r="E472" s="293" t="s">
        <v>671</v>
      </c>
      <c r="F472" s="294" t="s">
        <v>672</v>
      </c>
      <c r="G472" s="295" t="s">
        <v>165</v>
      </c>
      <c r="H472" s="296">
        <v>615.25</v>
      </c>
      <c r="I472" s="297"/>
      <c r="J472" s="298">
        <f>ROUND(I472*H472,2)</f>
        <v>0</v>
      </c>
      <c r="K472" s="299"/>
      <c r="L472" s="300"/>
      <c r="M472" s="301" t="s">
        <v>1</v>
      </c>
      <c r="N472" s="302" t="s">
        <v>38</v>
      </c>
      <c r="O472" s="92"/>
      <c r="P472" s="255">
        <f>O472*H472</f>
        <v>0</v>
      </c>
      <c r="Q472" s="255">
        <v>0</v>
      </c>
      <c r="R472" s="255">
        <f>Q472*H472</f>
        <v>0</v>
      </c>
      <c r="S472" s="255">
        <v>0</v>
      </c>
      <c r="T472" s="256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57" t="s">
        <v>343</v>
      </c>
      <c r="AT472" s="257" t="s">
        <v>230</v>
      </c>
      <c r="AU472" s="257" t="s">
        <v>81</v>
      </c>
      <c r="AY472" s="18" t="s">
        <v>160</v>
      </c>
      <c r="BE472" s="258">
        <f>IF(N472="základní",J472,0)</f>
        <v>0</v>
      </c>
      <c r="BF472" s="258">
        <f>IF(N472="snížená",J472,0)</f>
        <v>0</v>
      </c>
      <c r="BG472" s="258">
        <f>IF(N472="zákl. přenesená",J472,0)</f>
        <v>0</v>
      </c>
      <c r="BH472" s="258">
        <f>IF(N472="sníž. přenesená",J472,0)</f>
        <v>0</v>
      </c>
      <c r="BI472" s="258">
        <f>IF(N472="nulová",J472,0)</f>
        <v>0</v>
      </c>
      <c r="BJ472" s="18" t="s">
        <v>77</v>
      </c>
      <c r="BK472" s="258">
        <f>ROUND(I472*H472,2)</f>
        <v>0</v>
      </c>
      <c r="BL472" s="18" t="s">
        <v>258</v>
      </c>
      <c r="BM472" s="257" t="s">
        <v>673</v>
      </c>
    </row>
    <row r="473" s="13" customFormat="1">
      <c r="A473" s="13"/>
      <c r="B473" s="259"/>
      <c r="C473" s="260"/>
      <c r="D473" s="261" t="s">
        <v>168</v>
      </c>
      <c r="E473" s="262" t="s">
        <v>1</v>
      </c>
      <c r="F473" s="263" t="s">
        <v>674</v>
      </c>
      <c r="G473" s="260"/>
      <c r="H473" s="264">
        <v>615.25</v>
      </c>
      <c r="I473" s="265"/>
      <c r="J473" s="260"/>
      <c r="K473" s="260"/>
      <c r="L473" s="266"/>
      <c r="M473" s="267"/>
      <c r="N473" s="268"/>
      <c r="O473" s="268"/>
      <c r="P473" s="268"/>
      <c r="Q473" s="268"/>
      <c r="R473" s="268"/>
      <c r="S473" s="268"/>
      <c r="T473" s="269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70" t="s">
        <v>168</v>
      </c>
      <c r="AU473" s="270" t="s">
        <v>81</v>
      </c>
      <c r="AV473" s="13" t="s">
        <v>81</v>
      </c>
      <c r="AW473" s="13" t="s">
        <v>30</v>
      </c>
      <c r="AX473" s="13" t="s">
        <v>73</v>
      </c>
      <c r="AY473" s="270" t="s">
        <v>160</v>
      </c>
    </row>
    <row r="474" s="15" customFormat="1">
      <c r="A474" s="15"/>
      <c r="B474" s="281"/>
      <c r="C474" s="282"/>
      <c r="D474" s="261" t="s">
        <v>168</v>
      </c>
      <c r="E474" s="283" t="s">
        <v>1</v>
      </c>
      <c r="F474" s="284" t="s">
        <v>171</v>
      </c>
      <c r="G474" s="282"/>
      <c r="H474" s="285">
        <v>615.25</v>
      </c>
      <c r="I474" s="286"/>
      <c r="J474" s="282"/>
      <c r="K474" s="282"/>
      <c r="L474" s="287"/>
      <c r="M474" s="288"/>
      <c r="N474" s="289"/>
      <c r="O474" s="289"/>
      <c r="P474" s="289"/>
      <c r="Q474" s="289"/>
      <c r="R474" s="289"/>
      <c r="S474" s="289"/>
      <c r="T474" s="290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T474" s="291" t="s">
        <v>168</v>
      </c>
      <c r="AU474" s="291" t="s">
        <v>81</v>
      </c>
      <c r="AV474" s="15" t="s">
        <v>166</v>
      </c>
      <c r="AW474" s="15" t="s">
        <v>30</v>
      </c>
      <c r="AX474" s="15" t="s">
        <v>77</v>
      </c>
      <c r="AY474" s="291" t="s">
        <v>160</v>
      </c>
    </row>
    <row r="475" s="2" customFormat="1" ht="21.75" customHeight="1">
      <c r="A475" s="39"/>
      <c r="B475" s="40"/>
      <c r="C475" s="245" t="s">
        <v>675</v>
      </c>
      <c r="D475" s="245" t="s">
        <v>162</v>
      </c>
      <c r="E475" s="246" t="s">
        <v>676</v>
      </c>
      <c r="F475" s="247" t="s">
        <v>677</v>
      </c>
      <c r="G475" s="248" t="s">
        <v>165</v>
      </c>
      <c r="H475" s="249">
        <v>535</v>
      </c>
      <c r="I475" s="250"/>
      <c r="J475" s="251">
        <f>ROUND(I475*H475,2)</f>
        <v>0</v>
      </c>
      <c r="K475" s="252"/>
      <c r="L475" s="45"/>
      <c r="M475" s="253" t="s">
        <v>1</v>
      </c>
      <c r="N475" s="254" t="s">
        <v>38</v>
      </c>
      <c r="O475" s="92"/>
      <c r="P475" s="255">
        <f>O475*H475</f>
        <v>0</v>
      </c>
      <c r="Q475" s="255">
        <v>0</v>
      </c>
      <c r="R475" s="255">
        <f>Q475*H475</f>
        <v>0</v>
      </c>
      <c r="S475" s="255">
        <v>0</v>
      </c>
      <c r="T475" s="256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57" t="s">
        <v>258</v>
      </c>
      <c r="AT475" s="257" t="s">
        <v>162</v>
      </c>
      <c r="AU475" s="257" t="s">
        <v>81</v>
      </c>
      <c r="AY475" s="18" t="s">
        <v>160</v>
      </c>
      <c r="BE475" s="258">
        <f>IF(N475="základní",J475,0)</f>
        <v>0</v>
      </c>
      <c r="BF475" s="258">
        <f>IF(N475="snížená",J475,0)</f>
        <v>0</v>
      </c>
      <c r="BG475" s="258">
        <f>IF(N475="zákl. přenesená",J475,0)</f>
        <v>0</v>
      </c>
      <c r="BH475" s="258">
        <f>IF(N475="sníž. přenesená",J475,0)</f>
        <v>0</v>
      </c>
      <c r="BI475" s="258">
        <f>IF(N475="nulová",J475,0)</f>
        <v>0</v>
      </c>
      <c r="BJ475" s="18" t="s">
        <v>77</v>
      </c>
      <c r="BK475" s="258">
        <f>ROUND(I475*H475,2)</f>
        <v>0</v>
      </c>
      <c r="BL475" s="18" t="s">
        <v>258</v>
      </c>
      <c r="BM475" s="257" t="s">
        <v>678</v>
      </c>
    </row>
    <row r="476" s="13" customFormat="1">
      <c r="A476" s="13"/>
      <c r="B476" s="259"/>
      <c r="C476" s="260"/>
      <c r="D476" s="261" t="s">
        <v>168</v>
      </c>
      <c r="E476" s="262" t="s">
        <v>1</v>
      </c>
      <c r="F476" s="263" t="s">
        <v>577</v>
      </c>
      <c r="G476" s="260"/>
      <c r="H476" s="264">
        <v>535</v>
      </c>
      <c r="I476" s="265"/>
      <c r="J476" s="260"/>
      <c r="K476" s="260"/>
      <c r="L476" s="266"/>
      <c r="M476" s="267"/>
      <c r="N476" s="268"/>
      <c r="O476" s="268"/>
      <c r="P476" s="268"/>
      <c r="Q476" s="268"/>
      <c r="R476" s="268"/>
      <c r="S476" s="268"/>
      <c r="T476" s="269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70" t="s">
        <v>168</v>
      </c>
      <c r="AU476" s="270" t="s">
        <v>81</v>
      </c>
      <c r="AV476" s="13" t="s">
        <v>81</v>
      </c>
      <c r="AW476" s="13" t="s">
        <v>30</v>
      </c>
      <c r="AX476" s="13" t="s">
        <v>73</v>
      </c>
      <c r="AY476" s="270" t="s">
        <v>160</v>
      </c>
    </row>
    <row r="477" s="14" customFormat="1">
      <c r="A477" s="14"/>
      <c r="B477" s="271"/>
      <c r="C477" s="272"/>
      <c r="D477" s="261" t="s">
        <v>168</v>
      </c>
      <c r="E477" s="273" t="s">
        <v>1</v>
      </c>
      <c r="F477" s="274" t="s">
        <v>669</v>
      </c>
      <c r="G477" s="272"/>
      <c r="H477" s="273" t="s">
        <v>1</v>
      </c>
      <c r="I477" s="275"/>
      <c r="J477" s="272"/>
      <c r="K477" s="272"/>
      <c r="L477" s="276"/>
      <c r="M477" s="277"/>
      <c r="N477" s="278"/>
      <c r="O477" s="278"/>
      <c r="P477" s="278"/>
      <c r="Q477" s="278"/>
      <c r="R477" s="278"/>
      <c r="S477" s="278"/>
      <c r="T477" s="279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80" t="s">
        <v>168</v>
      </c>
      <c r="AU477" s="280" t="s">
        <v>81</v>
      </c>
      <c r="AV477" s="14" t="s">
        <v>77</v>
      </c>
      <c r="AW477" s="14" t="s">
        <v>30</v>
      </c>
      <c r="AX477" s="14" t="s">
        <v>73</v>
      </c>
      <c r="AY477" s="280" t="s">
        <v>160</v>
      </c>
    </row>
    <row r="478" s="15" customFormat="1">
      <c r="A478" s="15"/>
      <c r="B478" s="281"/>
      <c r="C478" s="282"/>
      <c r="D478" s="261" t="s">
        <v>168</v>
      </c>
      <c r="E478" s="283" t="s">
        <v>1</v>
      </c>
      <c r="F478" s="284" t="s">
        <v>171</v>
      </c>
      <c r="G478" s="282"/>
      <c r="H478" s="285">
        <v>535</v>
      </c>
      <c r="I478" s="286"/>
      <c r="J478" s="282"/>
      <c r="K478" s="282"/>
      <c r="L478" s="287"/>
      <c r="M478" s="288"/>
      <c r="N478" s="289"/>
      <c r="O478" s="289"/>
      <c r="P478" s="289"/>
      <c r="Q478" s="289"/>
      <c r="R478" s="289"/>
      <c r="S478" s="289"/>
      <c r="T478" s="290"/>
      <c r="U478" s="15"/>
      <c r="V478" s="15"/>
      <c r="W478" s="15"/>
      <c r="X478" s="15"/>
      <c r="Y478" s="15"/>
      <c r="Z478" s="15"/>
      <c r="AA478" s="15"/>
      <c r="AB478" s="15"/>
      <c r="AC478" s="15"/>
      <c r="AD478" s="15"/>
      <c r="AE478" s="15"/>
      <c r="AT478" s="291" t="s">
        <v>168</v>
      </c>
      <c r="AU478" s="291" t="s">
        <v>81</v>
      </c>
      <c r="AV478" s="15" t="s">
        <v>166</v>
      </c>
      <c r="AW478" s="15" t="s">
        <v>30</v>
      </c>
      <c r="AX478" s="15" t="s">
        <v>77</v>
      </c>
      <c r="AY478" s="291" t="s">
        <v>160</v>
      </c>
    </row>
    <row r="479" s="2" customFormat="1" ht="21.75" customHeight="1">
      <c r="A479" s="39"/>
      <c r="B479" s="40"/>
      <c r="C479" s="292" t="s">
        <v>679</v>
      </c>
      <c r="D479" s="292" t="s">
        <v>230</v>
      </c>
      <c r="E479" s="293" t="s">
        <v>680</v>
      </c>
      <c r="F479" s="294" t="s">
        <v>681</v>
      </c>
      <c r="G479" s="295" t="s">
        <v>165</v>
      </c>
      <c r="H479" s="296">
        <v>615.25</v>
      </c>
      <c r="I479" s="297"/>
      <c r="J479" s="298">
        <f>ROUND(I479*H479,2)</f>
        <v>0</v>
      </c>
      <c r="K479" s="299"/>
      <c r="L479" s="300"/>
      <c r="M479" s="301" t="s">
        <v>1</v>
      </c>
      <c r="N479" s="302" t="s">
        <v>38</v>
      </c>
      <c r="O479" s="92"/>
      <c r="P479" s="255">
        <f>O479*H479</f>
        <v>0</v>
      </c>
      <c r="Q479" s="255">
        <v>0</v>
      </c>
      <c r="R479" s="255">
        <f>Q479*H479</f>
        <v>0</v>
      </c>
      <c r="S479" s="255">
        <v>0</v>
      </c>
      <c r="T479" s="256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57" t="s">
        <v>343</v>
      </c>
      <c r="AT479" s="257" t="s">
        <v>230</v>
      </c>
      <c r="AU479" s="257" t="s">
        <v>81</v>
      </c>
      <c r="AY479" s="18" t="s">
        <v>160</v>
      </c>
      <c r="BE479" s="258">
        <f>IF(N479="základní",J479,0)</f>
        <v>0</v>
      </c>
      <c r="BF479" s="258">
        <f>IF(N479="snížená",J479,0)</f>
        <v>0</v>
      </c>
      <c r="BG479" s="258">
        <f>IF(N479="zákl. přenesená",J479,0)</f>
        <v>0</v>
      </c>
      <c r="BH479" s="258">
        <f>IF(N479="sníž. přenesená",J479,0)</f>
        <v>0</v>
      </c>
      <c r="BI479" s="258">
        <f>IF(N479="nulová",J479,0)</f>
        <v>0</v>
      </c>
      <c r="BJ479" s="18" t="s">
        <v>77</v>
      </c>
      <c r="BK479" s="258">
        <f>ROUND(I479*H479,2)</f>
        <v>0</v>
      </c>
      <c r="BL479" s="18" t="s">
        <v>258</v>
      </c>
      <c r="BM479" s="257" t="s">
        <v>682</v>
      </c>
    </row>
    <row r="480" s="13" customFormat="1">
      <c r="A480" s="13"/>
      <c r="B480" s="259"/>
      <c r="C480" s="260"/>
      <c r="D480" s="261" t="s">
        <v>168</v>
      </c>
      <c r="E480" s="262" t="s">
        <v>1</v>
      </c>
      <c r="F480" s="263" t="s">
        <v>674</v>
      </c>
      <c r="G480" s="260"/>
      <c r="H480" s="264">
        <v>615.25</v>
      </c>
      <c r="I480" s="265"/>
      <c r="J480" s="260"/>
      <c r="K480" s="260"/>
      <c r="L480" s="266"/>
      <c r="M480" s="267"/>
      <c r="N480" s="268"/>
      <c r="O480" s="268"/>
      <c r="P480" s="268"/>
      <c r="Q480" s="268"/>
      <c r="R480" s="268"/>
      <c r="S480" s="268"/>
      <c r="T480" s="269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70" t="s">
        <v>168</v>
      </c>
      <c r="AU480" s="270" t="s">
        <v>81</v>
      </c>
      <c r="AV480" s="13" t="s">
        <v>81</v>
      </c>
      <c r="AW480" s="13" t="s">
        <v>30</v>
      </c>
      <c r="AX480" s="13" t="s">
        <v>73</v>
      </c>
      <c r="AY480" s="270" t="s">
        <v>160</v>
      </c>
    </row>
    <row r="481" s="15" customFormat="1">
      <c r="A481" s="15"/>
      <c r="B481" s="281"/>
      <c r="C481" s="282"/>
      <c r="D481" s="261" t="s">
        <v>168</v>
      </c>
      <c r="E481" s="283" t="s">
        <v>1</v>
      </c>
      <c r="F481" s="284" t="s">
        <v>171</v>
      </c>
      <c r="G481" s="282"/>
      <c r="H481" s="285">
        <v>615.25</v>
      </c>
      <c r="I481" s="286"/>
      <c r="J481" s="282"/>
      <c r="K481" s="282"/>
      <c r="L481" s="287"/>
      <c r="M481" s="288"/>
      <c r="N481" s="289"/>
      <c r="O481" s="289"/>
      <c r="P481" s="289"/>
      <c r="Q481" s="289"/>
      <c r="R481" s="289"/>
      <c r="S481" s="289"/>
      <c r="T481" s="290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T481" s="291" t="s">
        <v>168</v>
      </c>
      <c r="AU481" s="291" t="s">
        <v>81</v>
      </c>
      <c r="AV481" s="15" t="s">
        <v>166</v>
      </c>
      <c r="AW481" s="15" t="s">
        <v>30</v>
      </c>
      <c r="AX481" s="15" t="s">
        <v>77</v>
      </c>
      <c r="AY481" s="291" t="s">
        <v>160</v>
      </c>
    </row>
    <row r="482" s="2" customFormat="1" ht="21.75" customHeight="1">
      <c r="A482" s="39"/>
      <c r="B482" s="40"/>
      <c r="C482" s="245" t="s">
        <v>683</v>
      </c>
      <c r="D482" s="245" t="s">
        <v>162</v>
      </c>
      <c r="E482" s="246" t="s">
        <v>684</v>
      </c>
      <c r="F482" s="247" t="s">
        <v>685</v>
      </c>
      <c r="G482" s="248" t="s">
        <v>646</v>
      </c>
      <c r="H482" s="314"/>
      <c r="I482" s="250"/>
      <c r="J482" s="251">
        <f>ROUND(I482*H482,2)</f>
        <v>0</v>
      </c>
      <c r="K482" s="252"/>
      <c r="L482" s="45"/>
      <c r="M482" s="253" t="s">
        <v>1</v>
      </c>
      <c r="N482" s="254" t="s">
        <v>38</v>
      </c>
      <c r="O482" s="92"/>
      <c r="P482" s="255">
        <f>O482*H482</f>
        <v>0</v>
      </c>
      <c r="Q482" s="255">
        <v>0</v>
      </c>
      <c r="R482" s="255">
        <f>Q482*H482</f>
        <v>0</v>
      </c>
      <c r="S482" s="255">
        <v>0</v>
      </c>
      <c r="T482" s="256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57" t="s">
        <v>258</v>
      </c>
      <c r="AT482" s="257" t="s">
        <v>162</v>
      </c>
      <c r="AU482" s="257" t="s">
        <v>81</v>
      </c>
      <c r="AY482" s="18" t="s">
        <v>160</v>
      </c>
      <c r="BE482" s="258">
        <f>IF(N482="základní",J482,0)</f>
        <v>0</v>
      </c>
      <c r="BF482" s="258">
        <f>IF(N482="snížená",J482,0)</f>
        <v>0</v>
      </c>
      <c r="BG482" s="258">
        <f>IF(N482="zákl. přenesená",J482,0)</f>
        <v>0</v>
      </c>
      <c r="BH482" s="258">
        <f>IF(N482="sníž. přenesená",J482,0)</f>
        <v>0</v>
      </c>
      <c r="BI482" s="258">
        <f>IF(N482="nulová",J482,0)</f>
        <v>0</v>
      </c>
      <c r="BJ482" s="18" t="s">
        <v>77</v>
      </c>
      <c r="BK482" s="258">
        <f>ROUND(I482*H482,2)</f>
        <v>0</v>
      </c>
      <c r="BL482" s="18" t="s">
        <v>258</v>
      </c>
      <c r="BM482" s="257" t="s">
        <v>686</v>
      </c>
    </row>
    <row r="483" s="12" customFormat="1" ht="22.8" customHeight="1">
      <c r="A483" s="12"/>
      <c r="B483" s="229"/>
      <c r="C483" s="230"/>
      <c r="D483" s="231" t="s">
        <v>72</v>
      </c>
      <c r="E483" s="243" t="s">
        <v>687</v>
      </c>
      <c r="F483" s="243" t="s">
        <v>688</v>
      </c>
      <c r="G483" s="230"/>
      <c r="H483" s="230"/>
      <c r="I483" s="233"/>
      <c r="J483" s="244">
        <f>BK483</f>
        <v>0</v>
      </c>
      <c r="K483" s="230"/>
      <c r="L483" s="235"/>
      <c r="M483" s="236"/>
      <c r="N483" s="237"/>
      <c r="O483" s="237"/>
      <c r="P483" s="238">
        <f>SUM(P484:P539)</f>
        <v>0</v>
      </c>
      <c r="Q483" s="237"/>
      <c r="R483" s="238">
        <f>SUM(R484:R539)</f>
        <v>0</v>
      </c>
      <c r="S483" s="237"/>
      <c r="T483" s="239">
        <f>SUM(T484:T539)</f>
        <v>0</v>
      </c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R483" s="240" t="s">
        <v>81</v>
      </c>
      <c r="AT483" s="241" t="s">
        <v>72</v>
      </c>
      <c r="AU483" s="241" t="s">
        <v>77</v>
      </c>
      <c r="AY483" s="240" t="s">
        <v>160</v>
      </c>
      <c r="BK483" s="242">
        <f>SUM(BK484:BK539)</f>
        <v>0</v>
      </c>
    </row>
    <row r="484" s="2" customFormat="1" ht="21.75" customHeight="1">
      <c r="A484" s="39"/>
      <c r="B484" s="40"/>
      <c r="C484" s="245" t="s">
        <v>689</v>
      </c>
      <c r="D484" s="245" t="s">
        <v>162</v>
      </c>
      <c r="E484" s="246" t="s">
        <v>690</v>
      </c>
      <c r="F484" s="247" t="s">
        <v>691</v>
      </c>
      <c r="G484" s="248" t="s">
        <v>165</v>
      </c>
      <c r="H484" s="249">
        <v>29.370000000000001</v>
      </c>
      <c r="I484" s="250"/>
      <c r="J484" s="251">
        <f>ROUND(I484*H484,2)</f>
        <v>0</v>
      </c>
      <c r="K484" s="252"/>
      <c r="L484" s="45"/>
      <c r="M484" s="253" t="s">
        <v>1</v>
      </c>
      <c r="N484" s="254" t="s">
        <v>38</v>
      </c>
      <c r="O484" s="92"/>
      <c r="P484" s="255">
        <f>O484*H484</f>
        <v>0</v>
      </c>
      <c r="Q484" s="255">
        <v>0</v>
      </c>
      <c r="R484" s="255">
        <f>Q484*H484</f>
        <v>0</v>
      </c>
      <c r="S484" s="255">
        <v>0</v>
      </c>
      <c r="T484" s="256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57" t="s">
        <v>258</v>
      </c>
      <c r="AT484" s="257" t="s">
        <v>162</v>
      </c>
      <c r="AU484" s="257" t="s">
        <v>81</v>
      </c>
      <c r="AY484" s="18" t="s">
        <v>160</v>
      </c>
      <c r="BE484" s="258">
        <f>IF(N484="základní",J484,0)</f>
        <v>0</v>
      </c>
      <c r="BF484" s="258">
        <f>IF(N484="snížená",J484,0)</f>
        <v>0</v>
      </c>
      <c r="BG484" s="258">
        <f>IF(N484="zákl. přenesená",J484,0)</f>
        <v>0</v>
      </c>
      <c r="BH484" s="258">
        <f>IF(N484="sníž. přenesená",J484,0)</f>
        <v>0</v>
      </c>
      <c r="BI484" s="258">
        <f>IF(N484="nulová",J484,0)</f>
        <v>0</v>
      </c>
      <c r="BJ484" s="18" t="s">
        <v>77</v>
      </c>
      <c r="BK484" s="258">
        <f>ROUND(I484*H484,2)</f>
        <v>0</v>
      </c>
      <c r="BL484" s="18" t="s">
        <v>258</v>
      </c>
      <c r="BM484" s="257" t="s">
        <v>692</v>
      </c>
    </row>
    <row r="485" s="13" customFormat="1">
      <c r="A485" s="13"/>
      <c r="B485" s="259"/>
      <c r="C485" s="260"/>
      <c r="D485" s="261" t="s">
        <v>168</v>
      </c>
      <c r="E485" s="262" t="s">
        <v>1</v>
      </c>
      <c r="F485" s="263" t="s">
        <v>218</v>
      </c>
      <c r="G485" s="260"/>
      <c r="H485" s="264">
        <v>29.370000000000001</v>
      </c>
      <c r="I485" s="265"/>
      <c r="J485" s="260"/>
      <c r="K485" s="260"/>
      <c r="L485" s="266"/>
      <c r="M485" s="267"/>
      <c r="N485" s="268"/>
      <c r="O485" s="268"/>
      <c r="P485" s="268"/>
      <c r="Q485" s="268"/>
      <c r="R485" s="268"/>
      <c r="S485" s="268"/>
      <c r="T485" s="269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70" t="s">
        <v>168</v>
      </c>
      <c r="AU485" s="270" t="s">
        <v>81</v>
      </c>
      <c r="AV485" s="13" t="s">
        <v>81</v>
      </c>
      <c r="AW485" s="13" t="s">
        <v>30</v>
      </c>
      <c r="AX485" s="13" t="s">
        <v>73</v>
      </c>
      <c r="AY485" s="270" t="s">
        <v>160</v>
      </c>
    </row>
    <row r="486" s="14" customFormat="1">
      <c r="A486" s="14"/>
      <c r="B486" s="271"/>
      <c r="C486" s="272"/>
      <c r="D486" s="261" t="s">
        <v>168</v>
      </c>
      <c r="E486" s="273" t="s">
        <v>1</v>
      </c>
      <c r="F486" s="274" t="s">
        <v>693</v>
      </c>
      <c r="G486" s="272"/>
      <c r="H486" s="273" t="s">
        <v>1</v>
      </c>
      <c r="I486" s="275"/>
      <c r="J486" s="272"/>
      <c r="K486" s="272"/>
      <c r="L486" s="276"/>
      <c r="M486" s="277"/>
      <c r="N486" s="278"/>
      <c r="O486" s="278"/>
      <c r="P486" s="278"/>
      <c r="Q486" s="278"/>
      <c r="R486" s="278"/>
      <c r="S486" s="278"/>
      <c r="T486" s="279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80" t="s">
        <v>168</v>
      </c>
      <c r="AU486" s="280" t="s">
        <v>81</v>
      </c>
      <c r="AV486" s="14" t="s">
        <v>77</v>
      </c>
      <c r="AW486" s="14" t="s">
        <v>30</v>
      </c>
      <c r="AX486" s="14" t="s">
        <v>73</v>
      </c>
      <c r="AY486" s="280" t="s">
        <v>160</v>
      </c>
    </row>
    <row r="487" s="15" customFormat="1">
      <c r="A487" s="15"/>
      <c r="B487" s="281"/>
      <c r="C487" s="282"/>
      <c r="D487" s="261" t="s">
        <v>168</v>
      </c>
      <c r="E487" s="283" t="s">
        <v>1</v>
      </c>
      <c r="F487" s="284" t="s">
        <v>171</v>
      </c>
      <c r="G487" s="282"/>
      <c r="H487" s="285">
        <v>29.370000000000001</v>
      </c>
      <c r="I487" s="286"/>
      <c r="J487" s="282"/>
      <c r="K487" s="282"/>
      <c r="L487" s="287"/>
      <c r="M487" s="288"/>
      <c r="N487" s="289"/>
      <c r="O487" s="289"/>
      <c r="P487" s="289"/>
      <c r="Q487" s="289"/>
      <c r="R487" s="289"/>
      <c r="S487" s="289"/>
      <c r="T487" s="290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T487" s="291" t="s">
        <v>168</v>
      </c>
      <c r="AU487" s="291" t="s">
        <v>81</v>
      </c>
      <c r="AV487" s="15" t="s">
        <v>166</v>
      </c>
      <c r="AW487" s="15" t="s">
        <v>30</v>
      </c>
      <c r="AX487" s="15" t="s">
        <v>77</v>
      </c>
      <c r="AY487" s="291" t="s">
        <v>160</v>
      </c>
    </row>
    <row r="488" s="2" customFormat="1" ht="21.75" customHeight="1">
      <c r="A488" s="39"/>
      <c r="B488" s="40"/>
      <c r="C488" s="292" t="s">
        <v>694</v>
      </c>
      <c r="D488" s="292" t="s">
        <v>230</v>
      </c>
      <c r="E488" s="293" t="s">
        <v>695</v>
      </c>
      <c r="F488" s="294" t="s">
        <v>696</v>
      </c>
      <c r="G488" s="295" t="s">
        <v>175</v>
      </c>
      <c r="H488" s="296">
        <v>2.996</v>
      </c>
      <c r="I488" s="297"/>
      <c r="J488" s="298">
        <f>ROUND(I488*H488,2)</f>
        <v>0</v>
      </c>
      <c r="K488" s="299"/>
      <c r="L488" s="300"/>
      <c r="M488" s="301" t="s">
        <v>1</v>
      </c>
      <c r="N488" s="302" t="s">
        <v>38</v>
      </c>
      <c r="O488" s="92"/>
      <c r="P488" s="255">
        <f>O488*H488</f>
        <v>0</v>
      </c>
      <c r="Q488" s="255">
        <v>0</v>
      </c>
      <c r="R488" s="255">
        <f>Q488*H488</f>
        <v>0</v>
      </c>
      <c r="S488" s="255">
        <v>0</v>
      </c>
      <c r="T488" s="256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57" t="s">
        <v>343</v>
      </c>
      <c r="AT488" s="257" t="s">
        <v>230</v>
      </c>
      <c r="AU488" s="257" t="s">
        <v>81</v>
      </c>
      <c r="AY488" s="18" t="s">
        <v>160</v>
      </c>
      <c r="BE488" s="258">
        <f>IF(N488="základní",J488,0)</f>
        <v>0</v>
      </c>
      <c r="BF488" s="258">
        <f>IF(N488="snížená",J488,0)</f>
        <v>0</v>
      </c>
      <c r="BG488" s="258">
        <f>IF(N488="zákl. přenesená",J488,0)</f>
        <v>0</v>
      </c>
      <c r="BH488" s="258">
        <f>IF(N488="sníž. přenesená",J488,0)</f>
        <v>0</v>
      </c>
      <c r="BI488" s="258">
        <f>IF(N488="nulová",J488,0)</f>
        <v>0</v>
      </c>
      <c r="BJ488" s="18" t="s">
        <v>77</v>
      </c>
      <c r="BK488" s="258">
        <f>ROUND(I488*H488,2)</f>
        <v>0</v>
      </c>
      <c r="BL488" s="18" t="s">
        <v>258</v>
      </c>
      <c r="BM488" s="257" t="s">
        <v>697</v>
      </c>
    </row>
    <row r="489" s="13" customFormat="1">
      <c r="A489" s="13"/>
      <c r="B489" s="259"/>
      <c r="C489" s="260"/>
      <c r="D489" s="261" t="s">
        <v>168</v>
      </c>
      <c r="E489" s="262" t="s">
        <v>1</v>
      </c>
      <c r="F489" s="263" t="s">
        <v>698</v>
      </c>
      <c r="G489" s="260"/>
      <c r="H489" s="264">
        <v>2.9369999999999998</v>
      </c>
      <c r="I489" s="265"/>
      <c r="J489" s="260"/>
      <c r="K489" s="260"/>
      <c r="L489" s="266"/>
      <c r="M489" s="267"/>
      <c r="N489" s="268"/>
      <c r="O489" s="268"/>
      <c r="P489" s="268"/>
      <c r="Q489" s="268"/>
      <c r="R489" s="268"/>
      <c r="S489" s="268"/>
      <c r="T489" s="269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70" t="s">
        <v>168</v>
      </c>
      <c r="AU489" s="270" t="s">
        <v>81</v>
      </c>
      <c r="AV489" s="13" t="s">
        <v>81</v>
      </c>
      <c r="AW489" s="13" t="s">
        <v>30</v>
      </c>
      <c r="AX489" s="13" t="s">
        <v>73</v>
      </c>
      <c r="AY489" s="270" t="s">
        <v>160</v>
      </c>
    </row>
    <row r="490" s="13" customFormat="1">
      <c r="A490" s="13"/>
      <c r="B490" s="259"/>
      <c r="C490" s="260"/>
      <c r="D490" s="261" t="s">
        <v>168</v>
      </c>
      <c r="E490" s="260"/>
      <c r="F490" s="263" t="s">
        <v>699</v>
      </c>
      <c r="G490" s="260"/>
      <c r="H490" s="264">
        <v>2.996</v>
      </c>
      <c r="I490" s="265"/>
      <c r="J490" s="260"/>
      <c r="K490" s="260"/>
      <c r="L490" s="266"/>
      <c r="M490" s="267"/>
      <c r="N490" s="268"/>
      <c r="O490" s="268"/>
      <c r="P490" s="268"/>
      <c r="Q490" s="268"/>
      <c r="R490" s="268"/>
      <c r="S490" s="268"/>
      <c r="T490" s="269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70" t="s">
        <v>168</v>
      </c>
      <c r="AU490" s="270" t="s">
        <v>81</v>
      </c>
      <c r="AV490" s="13" t="s">
        <v>81</v>
      </c>
      <c r="AW490" s="13" t="s">
        <v>4</v>
      </c>
      <c r="AX490" s="13" t="s">
        <v>77</v>
      </c>
      <c r="AY490" s="270" t="s">
        <v>160</v>
      </c>
    </row>
    <row r="491" s="2" customFormat="1" ht="21.75" customHeight="1">
      <c r="A491" s="39"/>
      <c r="B491" s="40"/>
      <c r="C491" s="245" t="s">
        <v>700</v>
      </c>
      <c r="D491" s="245" t="s">
        <v>162</v>
      </c>
      <c r="E491" s="246" t="s">
        <v>701</v>
      </c>
      <c r="F491" s="247" t="s">
        <v>702</v>
      </c>
      <c r="G491" s="248" t="s">
        <v>165</v>
      </c>
      <c r="H491" s="249">
        <v>2</v>
      </c>
      <c r="I491" s="250"/>
      <c r="J491" s="251">
        <f>ROUND(I491*H491,2)</f>
        <v>0</v>
      </c>
      <c r="K491" s="252"/>
      <c r="L491" s="45"/>
      <c r="M491" s="253" t="s">
        <v>1</v>
      </c>
      <c r="N491" s="254" t="s">
        <v>38</v>
      </c>
      <c r="O491" s="92"/>
      <c r="P491" s="255">
        <f>O491*H491</f>
        <v>0</v>
      </c>
      <c r="Q491" s="255">
        <v>0</v>
      </c>
      <c r="R491" s="255">
        <f>Q491*H491</f>
        <v>0</v>
      </c>
      <c r="S491" s="255">
        <v>0</v>
      </c>
      <c r="T491" s="256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57" t="s">
        <v>258</v>
      </c>
      <c r="AT491" s="257" t="s">
        <v>162</v>
      </c>
      <c r="AU491" s="257" t="s">
        <v>81</v>
      </c>
      <c r="AY491" s="18" t="s">
        <v>160</v>
      </c>
      <c r="BE491" s="258">
        <f>IF(N491="základní",J491,0)</f>
        <v>0</v>
      </c>
      <c r="BF491" s="258">
        <f>IF(N491="snížená",J491,0)</f>
        <v>0</v>
      </c>
      <c r="BG491" s="258">
        <f>IF(N491="zákl. přenesená",J491,0)</f>
        <v>0</v>
      </c>
      <c r="BH491" s="258">
        <f>IF(N491="sníž. přenesená",J491,0)</f>
        <v>0</v>
      </c>
      <c r="BI491" s="258">
        <f>IF(N491="nulová",J491,0)</f>
        <v>0</v>
      </c>
      <c r="BJ491" s="18" t="s">
        <v>77</v>
      </c>
      <c r="BK491" s="258">
        <f>ROUND(I491*H491,2)</f>
        <v>0</v>
      </c>
      <c r="BL491" s="18" t="s">
        <v>258</v>
      </c>
      <c r="BM491" s="257" t="s">
        <v>703</v>
      </c>
    </row>
    <row r="492" s="13" customFormat="1">
      <c r="A492" s="13"/>
      <c r="B492" s="259"/>
      <c r="C492" s="260"/>
      <c r="D492" s="261" t="s">
        <v>168</v>
      </c>
      <c r="E492" s="262" t="s">
        <v>1</v>
      </c>
      <c r="F492" s="263" t="s">
        <v>704</v>
      </c>
      <c r="G492" s="260"/>
      <c r="H492" s="264">
        <v>1</v>
      </c>
      <c r="I492" s="265"/>
      <c r="J492" s="260"/>
      <c r="K492" s="260"/>
      <c r="L492" s="266"/>
      <c r="M492" s="267"/>
      <c r="N492" s="268"/>
      <c r="O492" s="268"/>
      <c r="P492" s="268"/>
      <c r="Q492" s="268"/>
      <c r="R492" s="268"/>
      <c r="S492" s="268"/>
      <c r="T492" s="269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70" t="s">
        <v>168</v>
      </c>
      <c r="AU492" s="270" t="s">
        <v>81</v>
      </c>
      <c r="AV492" s="13" t="s">
        <v>81</v>
      </c>
      <c r="AW492" s="13" t="s">
        <v>30</v>
      </c>
      <c r="AX492" s="13" t="s">
        <v>73</v>
      </c>
      <c r="AY492" s="270" t="s">
        <v>160</v>
      </c>
    </row>
    <row r="493" s="14" customFormat="1">
      <c r="A493" s="14"/>
      <c r="B493" s="271"/>
      <c r="C493" s="272"/>
      <c r="D493" s="261" t="s">
        <v>168</v>
      </c>
      <c r="E493" s="273" t="s">
        <v>1</v>
      </c>
      <c r="F493" s="274" t="s">
        <v>705</v>
      </c>
      <c r="G493" s="272"/>
      <c r="H493" s="273" t="s">
        <v>1</v>
      </c>
      <c r="I493" s="275"/>
      <c r="J493" s="272"/>
      <c r="K493" s="272"/>
      <c r="L493" s="276"/>
      <c r="M493" s="277"/>
      <c r="N493" s="278"/>
      <c r="O493" s="278"/>
      <c r="P493" s="278"/>
      <c r="Q493" s="278"/>
      <c r="R493" s="278"/>
      <c r="S493" s="278"/>
      <c r="T493" s="279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80" t="s">
        <v>168</v>
      </c>
      <c r="AU493" s="280" t="s">
        <v>81</v>
      </c>
      <c r="AV493" s="14" t="s">
        <v>77</v>
      </c>
      <c r="AW493" s="14" t="s">
        <v>30</v>
      </c>
      <c r="AX493" s="14" t="s">
        <v>73</v>
      </c>
      <c r="AY493" s="280" t="s">
        <v>160</v>
      </c>
    </row>
    <row r="494" s="13" customFormat="1">
      <c r="A494" s="13"/>
      <c r="B494" s="259"/>
      <c r="C494" s="260"/>
      <c r="D494" s="261" t="s">
        <v>168</v>
      </c>
      <c r="E494" s="262" t="s">
        <v>1</v>
      </c>
      <c r="F494" s="263" t="s">
        <v>706</v>
      </c>
      <c r="G494" s="260"/>
      <c r="H494" s="264">
        <v>1</v>
      </c>
      <c r="I494" s="265"/>
      <c r="J494" s="260"/>
      <c r="K494" s="260"/>
      <c r="L494" s="266"/>
      <c r="M494" s="267"/>
      <c r="N494" s="268"/>
      <c r="O494" s="268"/>
      <c r="P494" s="268"/>
      <c r="Q494" s="268"/>
      <c r="R494" s="268"/>
      <c r="S494" s="268"/>
      <c r="T494" s="269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70" t="s">
        <v>168</v>
      </c>
      <c r="AU494" s="270" t="s">
        <v>81</v>
      </c>
      <c r="AV494" s="13" t="s">
        <v>81</v>
      </c>
      <c r="AW494" s="13" t="s">
        <v>30</v>
      </c>
      <c r="AX494" s="13" t="s">
        <v>73</v>
      </c>
      <c r="AY494" s="270" t="s">
        <v>160</v>
      </c>
    </row>
    <row r="495" s="14" customFormat="1">
      <c r="A495" s="14"/>
      <c r="B495" s="271"/>
      <c r="C495" s="272"/>
      <c r="D495" s="261" t="s">
        <v>168</v>
      </c>
      <c r="E495" s="273" t="s">
        <v>1</v>
      </c>
      <c r="F495" s="274" t="s">
        <v>707</v>
      </c>
      <c r="G495" s="272"/>
      <c r="H495" s="273" t="s">
        <v>1</v>
      </c>
      <c r="I495" s="275"/>
      <c r="J495" s="272"/>
      <c r="K495" s="272"/>
      <c r="L495" s="276"/>
      <c r="M495" s="277"/>
      <c r="N495" s="278"/>
      <c r="O495" s="278"/>
      <c r="P495" s="278"/>
      <c r="Q495" s="278"/>
      <c r="R495" s="278"/>
      <c r="S495" s="278"/>
      <c r="T495" s="279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80" t="s">
        <v>168</v>
      </c>
      <c r="AU495" s="280" t="s">
        <v>81</v>
      </c>
      <c r="AV495" s="14" t="s">
        <v>77</v>
      </c>
      <c r="AW495" s="14" t="s">
        <v>30</v>
      </c>
      <c r="AX495" s="14" t="s">
        <v>73</v>
      </c>
      <c r="AY495" s="280" t="s">
        <v>160</v>
      </c>
    </row>
    <row r="496" s="15" customFormat="1">
      <c r="A496" s="15"/>
      <c r="B496" s="281"/>
      <c r="C496" s="282"/>
      <c r="D496" s="261" t="s">
        <v>168</v>
      </c>
      <c r="E496" s="283" t="s">
        <v>1</v>
      </c>
      <c r="F496" s="284" t="s">
        <v>171</v>
      </c>
      <c r="G496" s="282"/>
      <c r="H496" s="285">
        <v>2</v>
      </c>
      <c r="I496" s="286"/>
      <c r="J496" s="282"/>
      <c r="K496" s="282"/>
      <c r="L496" s="287"/>
      <c r="M496" s="288"/>
      <c r="N496" s="289"/>
      <c r="O496" s="289"/>
      <c r="P496" s="289"/>
      <c r="Q496" s="289"/>
      <c r="R496" s="289"/>
      <c r="S496" s="289"/>
      <c r="T496" s="290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91" t="s">
        <v>168</v>
      </c>
      <c r="AU496" s="291" t="s">
        <v>81</v>
      </c>
      <c r="AV496" s="15" t="s">
        <v>166</v>
      </c>
      <c r="AW496" s="15" t="s">
        <v>30</v>
      </c>
      <c r="AX496" s="15" t="s">
        <v>77</v>
      </c>
      <c r="AY496" s="291" t="s">
        <v>160</v>
      </c>
    </row>
    <row r="497" s="2" customFormat="1" ht="21.75" customHeight="1">
      <c r="A497" s="39"/>
      <c r="B497" s="40"/>
      <c r="C497" s="292" t="s">
        <v>495</v>
      </c>
      <c r="D497" s="292" t="s">
        <v>230</v>
      </c>
      <c r="E497" s="293" t="s">
        <v>708</v>
      </c>
      <c r="F497" s="294" t="s">
        <v>709</v>
      </c>
      <c r="G497" s="295" t="s">
        <v>165</v>
      </c>
      <c r="H497" s="296">
        <v>1</v>
      </c>
      <c r="I497" s="297"/>
      <c r="J497" s="298">
        <f>ROUND(I497*H497,2)</f>
        <v>0</v>
      </c>
      <c r="K497" s="299"/>
      <c r="L497" s="300"/>
      <c r="M497" s="301" t="s">
        <v>1</v>
      </c>
      <c r="N497" s="302" t="s">
        <v>38</v>
      </c>
      <c r="O497" s="92"/>
      <c r="P497" s="255">
        <f>O497*H497</f>
        <v>0</v>
      </c>
      <c r="Q497" s="255">
        <v>0</v>
      </c>
      <c r="R497" s="255">
        <f>Q497*H497</f>
        <v>0</v>
      </c>
      <c r="S497" s="255">
        <v>0</v>
      </c>
      <c r="T497" s="256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57" t="s">
        <v>343</v>
      </c>
      <c r="AT497" s="257" t="s">
        <v>230</v>
      </c>
      <c r="AU497" s="257" t="s">
        <v>81</v>
      </c>
      <c r="AY497" s="18" t="s">
        <v>160</v>
      </c>
      <c r="BE497" s="258">
        <f>IF(N497="základní",J497,0)</f>
        <v>0</v>
      </c>
      <c r="BF497" s="258">
        <f>IF(N497="snížená",J497,0)</f>
        <v>0</v>
      </c>
      <c r="BG497" s="258">
        <f>IF(N497="zákl. přenesená",J497,0)</f>
        <v>0</v>
      </c>
      <c r="BH497" s="258">
        <f>IF(N497="sníž. přenesená",J497,0)</f>
        <v>0</v>
      </c>
      <c r="BI497" s="258">
        <f>IF(N497="nulová",J497,0)</f>
        <v>0</v>
      </c>
      <c r="BJ497" s="18" t="s">
        <v>77</v>
      </c>
      <c r="BK497" s="258">
        <f>ROUND(I497*H497,2)</f>
        <v>0</v>
      </c>
      <c r="BL497" s="18" t="s">
        <v>258</v>
      </c>
      <c r="BM497" s="257" t="s">
        <v>710</v>
      </c>
    </row>
    <row r="498" s="13" customFormat="1">
      <c r="A498" s="13"/>
      <c r="B498" s="259"/>
      <c r="C498" s="260"/>
      <c r="D498" s="261" t="s">
        <v>168</v>
      </c>
      <c r="E498" s="262" t="s">
        <v>1</v>
      </c>
      <c r="F498" s="263" t="s">
        <v>706</v>
      </c>
      <c r="G498" s="260"/>
      <c r="H498" s="264">
        <v>1</v>
      </c>
      <c r="I498" s="265"/>
      <c r="J498" s="260"/>
      <c r="K498" s="260"/>
      <c r="L498" s="266"/>
      <c r="M498" s="267"/>
      <c r="N498" s="268"/>
      <c r="O498" s="268"/>
      <c r="P498" s="268"/>
      <c r="Q498" s="268"/>
      <c r="R498" s="268"/>
      <c r="S498" s="268"/>
      <c r="T498" s="269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70" t="s">
        <v>168</v>
      </c>
      <c r="AU498" s="270" t="s">
        <v>81</v>
      </c>
      <c r="AV498" s="13" t="s">
        <v>81</v>
      </c>
      <c r="AW498" s="13" t="s">
        <v>30</v>
      </c>
      <c r="AX498" s="13" t="s">
        <v>73</v>
      </c>
      <c r="AY498" s="270" t="s">
        <v>160</v>
      </c>
    </row>
    <row r="499" s="14" customFormat="1">
      <c r="A499" s="14"/>
      <c r="B499" s="271"/>
      <c r="C499" s="272"/>
      <c r="D499" s="261" t="s">
        <v>168</v>
      </c>
      <c r="E499" s="273" t="s">
        <v>1</v>
      </c>
      <c r="F499" s="274" t="s">
        <v>707</v>
      </c>
      <c r="G499" s="272"/>
      <c r="H499" s="273" t="s">
        <v>1</v>
      </c>
      <c r="I499" s="275"/>
      <c r="J499" s="272"/>
      <c r="K499" s="272"/>
      <c r="L499" s="276"/>
      <c r="M499" s="277"/>
      <c r="N499" s="278"/>
      <c r="O499" s="278"/>
      <c r="P499" s="278"/>
      <c r="Q499" s="278"/>
      <c r="R499" s="278"/>
      <c r="S499" s="278"/>
      <c r="T499" s="279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80" t="s">
        <v>168</v>
      </c>
      <c r="AU499" s="280" t="s">
        <v>81</v>
      </c>
      <c r="AV499" s="14" t="s">
        <v>77</v>
      </c>
      <c r="AW499" s="14" t="s">
        <v>30</v>
      </c>
      <c r="AX499" s="14" t="s">
        <v>73</v>
      </c>
      <c r="AY499" s="280" t="s">
        <v>160</v>
      </c>
    </row>
    <row r="500" s="15" customFormat="1">
      <c r="A500" s="15"/>
      <c r="B500" s="281"/>
      <c r="C500" s="282"/>
      <c r="D500" s="261" t="s">
        <v>168</v>
      </c>
      <c r="E500" s="283" t="s">
        <v>1</v>
      </c>
      <c r="F500" s="284" t="s">
        <v>171</v>
      </c>
      <c r="G500" s="282"/>
      <c r="H500" s="285">
        <v>1</v>
      </c>
      <c r="I500" s="286"/>
      <c r="J500" s="282"/>
      <c r="K500" s="282"/>
      <c r="L500" s="287"/>
      <c r="M500" s="288"/>
      <c r="N500" s="289"/>
      <c r="O500" s="289"/>
      <c r="P500" s="289"/>
      <c r="Q500" s="289"/>
      <c r="R500" s="289"/>
      <c r="S500" s="289"/>
      <c r="T500" s="290"/>
      <c r="U500" s="15"/>
      <c r="V500" s="15"/>
      <c r="W500" s="15"/>
      <c r="X500" s="15"/>
      <c r="Y500" s="15"/>
      <c r="Z500" s="15"/>
      <c r="AA500" s="15"/>
      <c r="AB500" s="15"/>
      <c r="AC500" s="15"/>
      <c r="AD500" s="15"/>
      <c r="AE500" s="15"/>
      <c r="AT500" s="291" t="s">
        <v>168</v>
      </c>
      <c r="AU500" s="291" t="s">
        <v>81</v>
      </c>
      <c r="AV500" s="15" t="s">
        <v>166</v>
      </c>
      <c r="AW500" s="15" t="s">
        <v>30</v>
      </c>
      <c r="AX500" s="15" t="s">
        <v>77</v>
      </c>
      <c r="AY500" s="291" t="s">
        <v>160</v>
      </c>
    </row>
    <row r="501" s="2" customFormat="1" ht="21.75" customHeight="1">
      <c r="A501" s="39"/>
      <c r="B501" s="40"/>
      <c r="C501" s="292" t="s">
        <v>711</v>
      </c>
      <c r="D501" s="292" t="s">
        <v>230</v>
      </c>
      <c r="E501" s="293" t="s">
        <v>712</v>
      </c>
      <c r="F501" s="294" t="s">
        <v>713</v>
      </c>
      <c r="G501" s="295" t="s">
        <v>165</v>
      </c>
      <c r="H501" s="296">
        <v>1</v>
      </c>
      <c r="I501" s="297"/>
      <c r="J501" s="298">
        <f>ROUND(I501*H501,2)</f>
        <v>0</v>
      </c>
      <c r="K501" s="299"/>
      <c r="L501" s="300"/>
      <c r="M501" s="301" t="s">
        <v>1</v>
      </c>
      <c r="N501" s="302" t="s">
        <v>38</v>
      </c>
      <c r="O501" s="92"/>
      <c r="P501" s="255">
        <f>O501*H501</f>
        <v>0</v>
      </c>
      <c r="Q501" s="255">
        <v>0</v>
      </c>
      <c r="R501" s="255">
        <f>Q501*H501</f>
        <v>0</v>
      </c>
      <c r="S501" s="255">
        <v>0</v>
      </c>
      <c r="T501" s="256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57" t="s">
        <v>343</v>
      </c>
      <c r="AT501" s="257" t="s">
        <v>230</v>
      </c>
      <c r="AU501" s="257" t="s">
        <v>81</v>
      </c>
      <c r="AY501" s="18" t="s">
        <v>160</v>
      </c>
      <c r="BE501" s="258">
        <f>IF(N501="základní",J501,0)</f>
        <v>0</v>
      </c>
      <c r="BF501" s="258">
        <f>IF(N501="snížená",J501,0)</f>
        <v>0</v>
      </c>
      <c r="BG501" s="258">
        <f>IF(N501="zákl. přenesená",J501,0)</f>
        <v>0</v>
      </c>
      <c r="BH501" s="258">
        <f>IF(N501="sníž. přenesená",J501,0)</f>
        <v>0</v>
      </c>
      <c r="BI501" s="258">
        <f>IF(N501="nulová",J501,0)</f>
        <v>0</v>
      </c>
      <c r="BJ501" s="18" t="s">
        <v>77</v>
      </c>
      <c r="BK501" s="258">
        <f>ROUND(I501*H501,2)</f>
        <v>0</v>
      </c>
      <c r="BL501" s="18" t="s">
        <v>258</v>
      </c>
      <c r="BM501" s="257" t="s">
        <v>714</v>
      </c>
    </row>
    <row r="502" s="13" customFormat="1">
      <c r="A502" s="13"/>
      <c r="B502" s="259"/>
      <c r="C502" s="260"/>
      <c r="D502" s="261" t="s">
        <v>168</v>
      </c>
      <c r="E502" s="262" t="s">
        <v>1</v>
      </c>
      <c r="F502" s="263" t="s">
        <v>704</v>
      </c>
      <c r="G502" s="260"/>
      <c r="H502" s="264">
        <v>1</v>
      </c>
      <c r="I502" s="265"/>
      <c r="J502" s="260"/>
      <c r="K502" s="260"/>
      <c r="L502" s="266"/>
      <c r="M502" s="267"/>
      <c r="N502" s="268"/>
      <c r="O502" s="268"/>
      <c r="P502" s="268"/>
      <c r="Q502" s="268"/>
      <c r="R502" s="268"/>
      <c r="S502" s="268"/>
      <c r="T502" s="269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70" t="s">
        <v>168</v>
      </c>
      <c r="AU502" s="270" t="s">
        <v>81</v>
      </c>
      <c r="AV502" s="13" t="s">
        <v>81</v>
      </c>
      <c r="AW502" s="13" t="s">
        <v>30</v>
      </c>
      <c r="AX502" s="13" t="s">
        <v>73</v>
      </c>
      <c r="AY502" s="270" t="s">
        <v>160</v>
      </c>
    </row>
    <row r="503" s="15" customFormat="1">
      <c r="A503" s="15"/>
      <c r="B503" s="281"/>
      <c r="C503" s="282"/>
      <c r="D503" s="261" t="s">
        <v>168</v>
      </c>
      <c r="E503" s="283" t="s">
        <v>1</v>
      </c>
      <c r="F503" s="284" t="s">
        <v>171</v>
      </c>
      <c r="G503" s="282"/>
      <c r="H503" s="285">
        <v>1</v>
      </c>
      <c r="I503" s="286"/>
      <c r="J503" s="282"/>
      <c r="K503" s="282"/>
      <c r="L503" s="287"/>
      <c r="M503" s="288"/>
      <c r="N503" s="289"/>
      <c r="O503" s="289"/>
      <c r="P503" s="289"/>
      <c r="Q503" s="289"/>
      <c r="R503" s="289"/>
      <c r="S503" s="289"/>
      <c r="T503" s="290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15"/>
      <c r="AT503" s="291" t="s">
        <v>168</v>
      </c>
      <c r="AU503" s="291" t="s">
        <v>81</v>
      </c>
      <c r="AV503" s="15" t="s">
        <v>166</v>
      </c>
      <c r="AW503" s="15" t="s">
        <v>30</v>
      </c>
      <c r="AX503" s="15" t="s">
        <v>77</v>
      </c>
      <c r="AY503" s="291" t="s">
        <v>160</v>
      </c>
    </row>
    <row r="504" s="2" customFormat="1" ht="21.75" customHeight="1">
      <c r="A504" s="39"/>
      <c r="B504" s="40"/>
      <c r="C504" s="245" t="s">
        <v>715</v>
      </c>
      <c r="D504" s="245" t="s">
        <v>162</v>
      </c>
      <c r="E504" s="246" t="s">
        <v>716</v>
      </c>
      <c r="F504" s="247" t="s">
        <v>717</v>
      </c>
      <c r="G504" s="248" t="s">
        <v>165</v>
      </c>
      <c r="H504" s="249">
        <v>535</v>
      </c>
      <c r="I504" s="250"/>
      <c r="J504" s="251">
        <f>ROUND(I504*H504,2)</f>
        <v>0</v>
      </c>
      <c r="K504" s="252"/>
      <c r="L504" s="45"/>
      <c r="M504" s="253" t="s">
        <v>1</v>
      </c>
      <c r="N504" s="254" t="s">
        <v>38</v>
      </c>
      <c r="O504" s="92"/>
      <c r="P504" s="255">
        <f>O504*H504</f>
        <v>0</v>
      </c>
      <c r="Q504" s="255">
        <v>0</v>
      </c>
      <c r="R504" s="255">
        <f>Q504*H504</f>
        <v>0</v>
      </c>
      <c r="S504" s="255">
        <v>0</v>
      </c>
      <c r="T504" s="256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57" t="s">
        <v>258</v>
      </c>
      <c r="AT504" s="257" t="s">
        <v>162</v>
      </c>
      <c r="AU504" s="257" t="s">
        <v>81</v>
      </c>
      <c r="AY504" s="18" t="s">
        <v>160</v>
      </c>
      <c r="BE504" s="258">
        <f>IF(N504="základní",J504,0)</f>
        <v>0</v>
      </c>
      <c r="BF504" s="258">
        <f>IF(N504="snížená",J504,0)</f>
        <v>0</v>
      </c>
      <c r="BG504" s="258">
        <f>IF(N504="zákl. přenesená",J504,0)</f>
        <v>0</v>
      </c>
      <c r="BH504" s="258">
        <f>IF(N504="sníž. přenesená",J504,0)</f>
        <v>0</v>
      </c>
      <c r="BI504" s="258">
        <f>IF(N504="nulová",J504,0)</f>
        <v>0</v>
      </c>
      <c r="BJ504" s="18" t="s">
        <v>77</v>
      </c>
      <c r="BK504" s="258">
        <f>ROUND(I504*H504,2)</f>
        <v>0</v>
      </c>
      <c r="BL504" s="18" t="s">
        <v>258</v>
      </c>
      <c r="BM504" s="257" t="s">
        <v>718</v>
      </c>
    </row>
    <row r="505" s="13" customFormat="1">
      <c r="A505" s="13"/>
      <c r="B505" s="259"/>
      <c r="C505" s="260"/>
      <c r="D505" s="261" t="s">
        <v>168</v>
      </c>
      <c r="E505" s="262" t="s">
        <v>1</v>
      </c>
      <c r="F505" s="263" t="s">
        <v>577</v>
      </c>
      <c r="G505" s="260"/>
      <c r="H505" s="264">
        <v>535</v>
      </c>
      <c r="I505" s="265"/>
      <c r="J505" s="260"/>
      <c r="K505" s="260"/>
      <c r="L505" s="266"/>
      <c r="M505" s="267"/>
      <c r="N505" s="268"/>
      <c r="O505" s="268"/>
      <c r="P505" s="268"/>
      <c r="Q505" s="268"/>
      <c r="R505" s="268"/>
      <c r="S505" s="268"/>
      <c r="T505" s="269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70" t="s">
        <v>168</v>
      </c>
      <c r="AU505" s="270" t="s">
        <v>81</v>
      </c>
      <c r="AV505" s="13" t="s">
        <v>81</v>
      </c>
      <c r="AW505" s="13" t="s">
        <v>30</v>
      </c>
      <c r="AX505" s="13" t="s">
        <v>73</v>
      </c>
      <c r="AY505" s="270" t="s">
        <v>160</v>
      </c>
    </row>
    <row r="506" s="15" customFormat="1">
      <c r="A506" s="15"/>
      <c r="B506" s="281"/>
      <c r="C506" s="282"/>
      <c r="D506" s="261" t="s">
        <v>168</v>
      </c>
      <c r="E506" s="283" t="s">
        <v>1</v>
      </c>
      <c r="F506" s="284" t="s">
        <v>171</v>
      </c>
      <c r="G506" s="282"/>
      <c r="H506" s="285">
        <v>535</v>
      </c>
      <c r="I506" s="286"/>
      <c r="J506" s="282"/>
      <c r="K506" s="282"/>
      <c r="L506" s="287"/>
      <c r="M506" s="288"/>
      <c r="N506" s="289"/>
      <c r="O506" s="289"/>
      <c r="P506" s="289"/>
      <c r="Q506" s="289"/>
      <c r="R506" s="289"/>
      <c r="S506" s="289"/>
      <c r="T506" s="290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91" t="s">
        <v>168</v>
      </c>
      <c r="AU506" s="291" t="s">
        <v>81</v>
      </c>
      <c r="AV506" s="15" t="s">
        <v>166</v>
      </c>
      <c r="AW506" s="15" t="s">
        <v>30</v>
      </c>
      <c r="AX506" s="15" t="s">
        <v>77</v>
      </c>
      <c r="AY506" s="291" t="s">
        <v>160</v>
      </c>
    </row>
    <row r="507" s="2" customFormat="1" ht="16.5" customHeight="1">
      <c r="A507" s="39"/>
      <c r="B507" s="40"/>
      <c r="C507" s="292" t="s">
        <v>719</v>
      </c>
      <c r="D507" s="292" t="s">
        <v>230</v>
      </c>
      <c r="E507" s="293" t="s">
        <v>720</v>
      </c>
      <c r="F507" s="294" t="s">
        <v>721</v>
      </c>
      <c r="G507" s="295" t="s">
        <v>165</v>
      </c>
      <c r="H507" s="296">
        <v>446.35199999999998</v>
      </c>
      <c r="I507" s="297"/>
      <c r="J507" s="298">
        <f>ROUND(I507*H507,2)</f>
        <v>0</v>
      </c>
      <c r="K507" s="299"/>
      <c r="L507" s="300"/>
      <c r="M507" s="301" t="s">
        <v>1</v>
      </c>
      <c r="N507" s="302" t="s">
        <v>38</v>
      </c>
      <c r="O507" s="92"/>
      <c r="P507" s="255">
        <f>O507*H507</f>
        <v>0</v>
      </c>
      <c r="Q507" s="255">
        <v>0</v>
      </c>
      <c r="R507" s="255">
        <f>Q507*H507</f>
        <v>0</v>
      </c>
      <c r="S507" s="255">
        <v>0</v>
      </c>
      <c r="T507" s="256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57" t="s">
        <v>343</v>
      </c>
      <c r="AT507" s="257" t="s">
        <v>230</v>
      </c>
      <c r="AU507" s="257" t="s">
        <v>81</v>
      </c>
      <c r="AY507" s="18" t="s">
        <v>160</v>
      </c>
      <c r="BE507" s="258">
        <f>IF(N507="základní",J507,0)</f>
        <v>0</v>
      </c>
      <c r="BF507" s="258">
        <f>IF(N507="snížená",J507,0)</f>
        <v>0</v>
      </c>
      <c r="BG507" s="258">
        <f>IF(N507="zákl. přenesená",J507,0)</f>
        <v>0</v>
      </c>
      <c r="BH507" s="258">
        <f>IF(N507="sníž. přenesená",J507,0)</f>
        <v>0</v>
      </c>
      <c r="BI507" s="258">
        <f>IF(N507="nulová",J507,0)</f>
        <v>0</v>
      </c>
      <c r="BJ507" s="18" t="s">
        <v>77</v>
      </c>
      <c r="BK507" s="258">
        <f>ROUND(I507*H507,2)</f>
        <v>0</v>
      </c>
      <c r="BL507" s="18" t="s">
        <v>258</v>
      </c>
      <c r="BM507" s="257" t="s">
        <v>722</v>
      </c>
    </row>
    <row r="508" s="13" customFormat="1">
      <c r="A508" s="13"/>
      <c r="B508" s="259"/>
      <c r="C508" s="260"/>
      <c r="D508" s="261" t="s">
        <v>168</v>
      </c>
      <c r="E508" s="262" t="s">
        <v>1</v>
      </c>
      <c r="F508" s="263" t="s">
        <v>723</v>
      </c>
      <c r="G508" s="260"/>
      <c r="H508" s="264">
        <v>437.60000000000002</v>
      </c>
      <c r="I508" s="265"/>
      <c r="J508" s="260"/>
      <c r="K508" s="260"/>
      <c r="L508" s="266"/>
      <c r="M508" s="267"/>
      <c r="N508" s="268"/>
      <c r="O508" s="268"/>
      <c r="P508" s="268"/>
      <c r="Q508" s="268"/>
      <c r="R508" s="268"/>
      <c r="S508" s="268"/>
      <c r="T508" s="269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70" t="s">
        <v>168</v>
      </c>
      <c r="AU508" s="270" t="s">
        <v>81</v>
      </c>
      <c r="AV508" s="13" t="s">
        <v>81</v>
      </c>
      <c r="AW508" s="13" t="s">
        <v>30</v>
      </c>
      <c r="AX508" s="13" t="s">
        <v>73</v>
      </c>
      <c r="AY508" s="270" t="s">
        <v>160</v>
      </c>
    </row>
    <row r="509" s="15" customFormat="1">
      <c r="A509" s="15"/>
      <c r="B509" s="281"/>
      <c r="C509" s="282"/>
      <c r="D509" s="261" t="s">
        <v>168</v>
      </c>
      <c r="E509" s="283" t="s">
        <v>1</v>
      </c>
      <c r="F509" s="284" t="s">
        <v>171</v>
      </c>
      <c r="G509" s="282"/>
      <c r="H509" s="285">
        <v>437.60000000000002</v>
      </c>
      <c r="I509" s="286"/>
      <c r="J509" s="282"/>
      <c r="K509" s="282"/>
      <c r="L509" s="287"/>
      <c r="M509" s="288"/>
      <c r="N509" s="289"/>
      <c r="O509" s="289"/>
      <c r="P509" s="289"/>
      <c r="Q509" s="289"/>
      <c r="R509" s="289"/>
      <c r="S509" s="289"/>
      <c r="T509" s="290"/>
      <c r="U509" s="15"/>
      <c r="V509" s="15"/>
      <c r="W509" s="15"/>
      <c r="X509" s="15"/>
      <c r="Y509" s="15"/>
      <c r="Z509" s="15"/>
      <c r="AA509" s="15"/>
      <c r="AB509" s="15"/>
      <c r="AC509" s="15"/>
      <c r="AD509" s="15"/>
      <c r="AE509" s="15"/>
      <c r="AT509" s="291" t="s">
        <v>168</v>
      </c>
      <c r="AU509" s="291" t="s">
        <v>81</v>
      </c>
      <c r="AV509" s="15" t="s">
        <v>166</v>
      </c>
      <c r="AW509" s="15" t="s">
        <v>30</v>
      </c>
      <c r="AX509" s="15" t="s">
        <v>77</v>
      </c>
      <c r="AY509" s="291" t="s">
        <v>160</v>
      </c>
    </row>
    <row r="510" s="13" customFormat="1">
      <c r="A510" s="13"/>
      <c r="B510" s="259"/>
      <c r="C510" s="260"/>
      <c r="D510" s="261" t="s">
        <v>168</v>
      </c>
      <c r="E510" s="260"/>
      <c r="F510" s="263" t="s">
        <v>724</v>
      </c>
      <c r="G510" s="260"/>
      <c r="H510" s="264">
        <v>446.35199999999998</v>
      </c>
      <c r="I510" s="265"/>
      <c r="J510" s="260"/>
      <c r="K510" s="260"/>
      <c r="L510" s="266"/>
      <c r="M510" s="267"/>
      <c r="N510" s="268"/>
      <c r="O510" s="268"/>
      <c r="P510" s="268"/>
      <c r="Q510" s="268"/>
      <c r="R510" s="268"/>
      <c r="S510" s="268"/>
      <c r="T510" s="269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70" t="s">
        <v>168</v>
      </c>
      <c r="AU510" s="270" t="s">
        <v>81</v>
      </c>
      <c r="AV510" s="13" t="s">
        <v>81</v>
      </c>
      <c r="AW510" s="13" t="s">
        <v>4</v>
      </c>
      <c r="AX510" s="13" t="s">
        <v>77</v>
      </c>
      <c r="AY510" s="270" t="s">
        <v>160</v>
      </c>
    </row>
    <row r="511" s="2" customFormat="1" ht="16.5" customHeight="1">
      <c r="A511" s="39"/>
      <c r="B511" s="40"/>
      <c r="C511" s="292" t="s">
        <v>524</v>
      </c>
      <c r="D511" s="292" t="s">
        <v>230</v>
      </c>
      <c r="E511" s="293" t="s">
        <v>725</v>
      </c>
      <c r="F511" s="294" t="s">
        <v>726</v>
      </c>
      <c r="G511" s="295" t="s">
        <v>165</v>
      </c>
      <c r="H511" s="296">
        <v>472.97399999999999</v>
      </c>
      <c r="I511" s="297"/>
      <c r="J511" s="298">
        <f>ROUND(I511*H511,2)</f>
        <v>0</v>
      </c>
      <c r="K511" s="299"/>
      <c r="L511" s="300"/>
      <c r="M511" s="301" t="s">
        <v>1</v>
      </c>
      <c r="N511" s="302" t="s">
        <v>38</v>
      </c>
      <c r="O511" s="92"/>
      <c r="P511" s="255">
        <f>O511*H511</f>
        <v>0</v>
      </c>
      <c r="Q511" s="255">
        <v>0</v>
      </c>
      <c r="R511" s="255">
        <f>Q511*H511</f>
        <v>0</v>
      </c>
      <c r="S511" s="255">
        <v>0</v>
      </c>
      <c r="T511" s="256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57" t="s">
        <v>343</v>
      </c>
      <c r="AT511" s="257" t="s">
        <v>230</v>
      </c>
      <c r="AU511" s="257" t="s">
        <v>81</v>
      </c>
      <c r="AY511" s="18" t="s">
        <v>160</v>
      </c>
      <c r="BE511" s="258">
        <f>IF(N511="základní",J511,0)</f>
        <v>0</v>
      </c>
      <c r="BF511" s="258">
        <f>IF(N511="snížená",J511,0)</f>
        <v>0</v>
      </c>
      <c r="BG511" s="258">
        <f>IF(N511="zákl. přenesená",J511,0)</f>
        <v>0</v>
      </c>
      <c r="BH511" s="258">
        <f>IF(N511="sníž. přenesená",J511,0)</f>
        <v>0</v>
      </c>
      <c r="BI511" s="258">
        <f>IF(N511="nulová",J511,0)</f>
        <v>0</v>
      </c>
      <c r="BJ511" s="18" t="s">
        <v>77</v>
      </c>
      <c r="BK511" s="258">
        <f>ROUND(I511*H511,2)</f>
        <v>0</v>
      </c>
      <c r="BL511" s="18" t="s">
        <v>258</v>
      </c>
      <c r="BM511" s="257" t="s">
        <v>727</v>
      </c>
    </row>
    <row r="512" s="13" customFormat="1">
      <c r="A512" s="13"/>
      <c r="B512" s="259"/>
      <c r="C512" s="260"/>
      <c r="D512" s="261" t="s">
        <v>168</v>
      </c>
      <c r="E512" s="262" t="s">
        <v>1</v>
      </c>
      <c r="F512" s="263" t="s">
        <v>723</v>
      </c>
      <c r="G512" s="260"/>
      <c r="H512" s="264">
        <v>437.60000000000002</v>
      </c>
      <c r="I512" s="265"/>
      <c r="J512" s="260"/>
      <c r="K512" s="260"/>
      <c r="L512" s="266"/>
      <c r="M512" s="267"/>
      <c r="N512" s="268"/>
      <c r="O512" s="268"/>
      <c r="P512" s="268"/>
      <c r="Q512" s="268"/>
      <c r="R512" s="268"/>
      <c r="S512" s="268"/>
      <c r="T512" s="269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70" t="s">
        <v>168</v>
      </c>
      <c r="AU512" s="270" t="s">
        <v>81</v>
      </c>
      <c r="AV512" s="13" t="s">
        <v>81</v>
      </c>
      <c r="AW512" s="13" t="s">
        <v>30</v>
      </c>
      <c r="AX512" s="13" t="s">
        <v>73</v>
      </c>
      <c r="AY512" s="270" t="s">
        <v>160</v>
      </c>
    </row>
    <row r="513" s="13" customFormat="1">
      <c r="A513" s="13"/>
      <c r="B513" s="259"/>
      <c r="C513" s="260"/>
      <c r="D513" s="261" t="s">
        <v>168</v>
      </c>
      <c r="E513" s="262" t="s">
        <v>1</v>
      </c>
      <c r="F513" s="263" t="s">
        <v>728</v>
      </c>
      <c r="G513" s="260"/>
      <c r="H513" s="264">
        <v>26.100000000000001</v>
      </c>
      <c r="I513" s="265"/>
      <c r="J513" s="260"/>
      <c r="K513" s="260"/>
      <c r="L513" s="266"/>
      <c r="M513" s="267"/>
      <c r="N513" s="268"/>
      <c r="O513" s="268"/>
      <c r="P513" s="268"/>
      <c r="Q513" s="268"/>
      <c r="R513" s="268"/>
      <c r="S513" s="268"/>
      <c r="T513" s="269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70" t="s">
        <v>168</v>
      </c>
      <c r="AU513" s="270" t="s">
        <v>81</v>
      </c>
      <c r="AV513" s="13" t="s">
        <v>81</v>
      </c>
      <c r="AW513" s="13" t="s">
        <v>30</v>
      </c>
      <c r="AX513" s="13" t="s">
        <v>73</v>
      </c>
      <c r="AY513" s="270" t="s">
        <v>160</v>
      </c>
    </row>
    <row r="514" s="15" customFormat="1">
      <c r="A514" s="15"/>
      <c r="B514" s="281"/>
      <c r="C514" s="282"/>
      <c r="D514" s="261" t="s">
        <v>168</v>
      </c>
      <c r="E514" s="283" t="s">
        <v>1</v>
      </c>
      <c r="F514" s="284" t="s">
        <v>171</v>
      </c>
      <c r="G514" s="282"/>
      <c r="H514" s="285">
        <v>463.70000000000005</v>
      </c>
      <c r="I514" s="286"/>
      <c r="J514" s="282"/>
      <c r="K514" s="282"/>
      <c r="L514" s="287"/>
      <c r="M514" s="288"/>
      <c r="N514" s="289"/>
      <c r="O514" s="289"/>
      <c r="P514" s="289"/>
      <c r="Q514" s="289"/>
      <c r="R514" s="289"/>
      <c r="S514" s="289"/>
      <c r="T514" s="290"/>
      <c r="U514" s="15"/>
      <c r="V514" s="15"/>
      <c r="W514" s="15"/>
      <c r="X514" s="15"/>
      <c r="Y514" s="15"/>
      <c r="Z514" s="15"/>
      <c r="AA514" s="15"/>
      <c r="AB514" s="15"/>
      <c r="AC514" s="15"/>
      <c r="AD514" s="15"/>
      <c r="AE514" s="15"/>
      <c r="AT514" s="291" t="s">
        <v>168</v>
      </c>
      <c r="AU514" s="291" t="s">
        <v>81</v>
      </c>
      <c r="AV514" s="15" t="s">
        <v>166</v>
      </c>
      <c r="AW514" s="15" t="s">
        <v>30</v>
      </c>
      <c r="AX514" s="15" t="s">
        <v>77</v>
      </c>
      <c r="AY514" s="291" t="s">
        <v>160</v>
      </c>
    </row>
    <row r="515" s="13" customFormat="1">
      <c r="A515" s="13"/>
      <c r="B515" s="259"/>
      <c r="C515" s="260"/>
      <c r="D515" s="261" t="s">
        <v>168</v>
      </c>
      <c r="E515" s="260"/>
      <c r="F515" s="263" t="s">
        <v>729</v>
      </c>
      <c r="G515" s="260"/>
      <c r="H515" s="264">
        <v>472.97399999999999</v>
      </c>
      <c r="I515" s="265"/>
      <c r="J515" s="260"/>
      <c r="K515" s="260"/>
      <c r="L515" s="266"/>
      <c r="M515" s="267"/>
      <c r="N515" s="268"/>
      <c r="O515" s="268"/>
      <c r="P515" s="268"/>
      <c r="Q515" s="268"/>
      <c r="R515" s="268"/>
      <c r="S515" s="268"/>
      <c r="T515" s="269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70" t="s">
        <v>168</v>
      </c>
      <c r="AU515" s="270" t="s">
        <v>81</v>
      </c>
      <c r="AV515" s="13" t="s">
        <v>81</v>
      </c>
      <c r="AW515" s="13" t="s">
        <v>4</v>
      </c>
      <c r="AX515" s="13" t="s">
        <v>77</v>
      </c>
      <c r="AY515" s="270" t="s">
        <v>160</v>
      </c>
    </row>
    <row r="516" s="2" customFormat="1" ht="21.75" customHeight="1">
      <c r="A516" s="39"/>
      <c r="B516" s="40"/>
      <c r="C516" s="292" t="s">
        <v>730</v>
      </c>
      <c r="D516" s="292" t="s">
        <v>230</v>
      </c>
      <c r="E516" s="293" t="s">
        <v>731</v>
      </c>
      <c r="F516" s="294" t="s">
        <v>732</v>
      </c>
      <c r="G516" s="295" t="s">
        <v>165</v>
      </c>
      <c r="H516" s="296">
        <v>101.33499999999999</v>
      </c>
      <c r="I516" s="297"/>
      <c r="J516" s="298">
        <f>ROUND(I516*H516,2)</f>
        <v>0</v>
      </c>
      <c r="K516" s="299"/>
      <c r="L516" s="300"/>
      <c r="M516" s="301" t="s">
        <v>1</v>
      </c>
      <c r="N516" s="302" t="s">
        <v>38</v>
      </c>
      <c r="O516" s="92"/>
      <c r="P516" s="255">
        <f>O516*H516</f>
        <v>0</v>
      </c>
      <c r="Q516" s="255">
        <v>0</v>
      </c>
      <c r="R516" s="255">
        <f>Q516*H516</f>
        <v>0</v>
      </c>
      <c r="S516" s="255">
        <v>0</v>
      </c>
      <c r="T516" s="256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57" t="s">
        <v>343</v>
      </c>
      <c r="AT516" s="257" t="s">
        <v>230</v>
      </c>
      <c r="AU516" s="257" t="s">
        <v>81</v>
      </c>
      <c r="AY516" s="18" t="s">
        <v>160</v>
      </c>
      <c r="BE516" s="258">
        <f>IF(N516="základní",J516,0)</f>
        <v>0</v>
      </c>
      <c r="BF516" s="258">
        <f>IF(N516="snížená",J516,0)</f>
        <v>0</v>
      </c>
      <c r="BG516" s="258">
        <f>IF(N516="zákl. přenesená",J516,0)</f>
        <v>0</v>
      </c>
      <c r="BH516" s="258">
        <f>IF(N516="sníž. přenesená",J516,0)</f>
        <v>0</v>
      </c>
      <c r="BI516" s="258">
        <f>IF(N516="nulová",J516,0)</f>
        <v>0</v>
      </c>
      <c r="BJ516" s="18" t="s">
        <v>77</v>
      </c>
      <c r="BK516" s="258">
        <f>ROUND(I516*H516,2)</f>
        <v>0</v>
      </c>
      <c r="BL516" s="18" t="s">
        <v>258</v>
      </c>
      <c r="BM516" s="257" t="s">
        <v>733</v>
      </c>
    </row>
    <row r="517" s="13" customFormat="1">
      <c r="A517" s="13"/>
      <c r="B517" s="259"/>
      <c r="C517" s="260"/>
      <c r="D517" s="261" t="s">
        <v>168</v>
      </c>
      <c r="E517" s="262" t="s">
        <v>1</v>
      </c>
      <c r="F517" s="263" t="s">
        <v>734</v>
      </c>
      <c r="G517" s="260"/>
      <c r="H517" s="264">
        <v>71.299999999999997</v>
      </c>
      <c r="I517" s="265"/>
      <c r="J517" s="260"/>
      <c r="K517" s="260"/>
      <c r="L517" s="266"/>
      <c r="M517" s="267"/>
      <c r="N517" s="268"/>
      <c r="O517" s="268"/>
      <c r="P517" s="268"/>
      <c r="Q517" s="268"/>
      <c r="R517" s="268"/>
      <c r="S517" s="268"/>
      <c r="T517" s="269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70" t="s">
        <v>168</v>
      </c>
      <c r="AU517" s="270" t="s">
        <v>81</v>
      </c>
      <c r="AV517" s="13" t="s">
        <v>81</v>
      </c>
      <c r="AW517" s="13" t="s">
        <v>30</v>
      </c>
      <c r="AX517" s="13" t="s">
        <v>73</v>
      </c>
      <c r="AY517" s="270" t="s">
        <v>160</v>
      </c>
    </row>
    <row r="518" s="13" customFormat="1">
      <c r="A518" s="13"/>
      <c r="B518" s="259"/>
      <c r="C518" s="260"/>
      <c r="D518" s="261" t="s">
        <v>168</v>
      </c>
      <c r="E518" s="262" t="s">
        <v>1</v>
      </c>
      <c r="F518" s="263" t="s">
        <v>728</v>
      </c>
      <c r="G518" s="260"/>
      <c r="H518" s="264">
        <v>26.100000000000001</v>
      </c>
      <c r="I518" s="265"/>
      <c r="J518" s="260"/>
      <c r="K518" s="260"/>
      <c r="L518" s="266"/>
      <c r="M518" s="267"/>
      <c r="N518" s="268"/>
      <c r="O518" s="268"/>
      <c r="P518" s="268"/>
      <c r="Q518" s="268"/>
      <c r="R518" s="268"/>
      <c r="S518" s="268"/>
      <c r="T518" s="269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70" t="s">
        <v>168</v>
      </c>
      <c r="AU518" s="270" t="s">
        <v>81</v>
      </c>
      <c r="AV518" s="13" t="s">
        <v>81</v>
      </c>
      <c r="AW518" s="13" t="s">
        <v>30</v>
      </c>
      <c r="AX518" s="13" t="s">
        <v>73</v>
      </c>
      <c r="AY518" s="270" t="s">
        <v>160</v>
      </c>
    </row>
    <row r="519" s="15" customFormat="1">
      <c r="A519" s="15"/>
      <c r="B519" s="281"/>
      <c r="C519" s="282"/>
      <c r="D519" s="261" t="s">
        <v>168</v>
      </c>
      <c r="E519" s="283" t="s">
        <v>1</v>
      </c>
      <c r="F519" s="284" t="s">
        <v>171</v>
      </c>
      <c r="G519" s="282"/>
      <c r="H519" s="285">
        <v>97.400000000000006</v>
      </c>
      <c r="I519" s="286"/>
      <c r="J519" s="282"/>
      <c r="K519" s="282"/>
      <c r="L519" s="287"/>
      <c r="M519" s="288"/>
      <c r="N519" s="289"/>
      <c r="O519" s="289"/>
      <c r="P519" s="289"/>
      <c r="Q519" s="289"/>
      <c r="R519" s="289"/>
      <c r="S519" s="289"/>
      <c r="T519" s="290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T519" s="291" t="s">
        <v>168</v>
      </c>
      <c r="AU519" s="291" t="s">
        <v>81</v>
      </c>
      <c r="AV519" s="15" t="s">
        <v>166</v>
      </c>
      <c r="AW519" s="15" t="s">
        <v>30</v>
      </c>
      <c r="AX519" s="15" t="s">
        <v>73</v>
      </c>
      <c r="AY519" s="291" t="s">
        <v>160</v>
      </c>
    </row>
    <row r="520" s="13" customFormat="1">
      <c r="A520" s="13"/>
      <c r="B520" s="259"/>
      <c r="C520" s="260"/>
      <c r="D520" s="261" t="s">
        <v>168</v>
      </c>
      <c r="E520" s="262" t="s">
        <v>1</v>
      </c>
      <c r="F520" s="263" t="s">
        <v>735</v>
      </c>
      <c r="G520" s="260"/>
      <c r="H520" s="264">
        <v>99.347999999999999</v>
      </c>
      <c r="I520" s="265"/>
      <c r="J520" s="260"/>
      <c r="K520" s="260"/>
      <c r="L520" s="266"/>
      <c r="M520" s="267"/>
      <c r="N520" s="268"/>
      <c r="O520" s="268"/>
      <c r="P520" s="268"/>
      <c r="Q520" s="268"/>
      <c r="R520" s="268"/>
      <c r="S520" s="268"/>
      <c r="T520" s="269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70" t="s">
        <v>168</v>
      </c>
      <c r="AU520" s="270" t="s">
        <v>81</v>
      </c>
      <c r="AV520" s="13" t="s">
        <v>81</v>
      </c>
      <c r="AW520" s="13" t="s">
        <v>30</v>
      </c>
      <c r="AX520" s="13" t="s">
        <v>73</v>
      </c>
      <c r="AY520" s="270" t="s">
        <v>160</v>
      </c>
    </row>
    <row r="521" s="15" customFormat="1">
      <c r="A521" s="15"/>
      <c r="B521" s="281"/>
      <c r="C521" s="282"/>
      <c r="D521" s="261" t="s">
        <v>168</v>
      </c>
      <c r="E521" s="283" t="s">
        <v>1</v>
      </c>
      <c r="F521" s="284" t="s">
        <v>171</v>
      </c>
      <c r="G521" s="282"/>
      <c r="H521" s="285">
        <v>99.347999999999999</v>
      </c>
      <c r="I521" s="286"/>
      <c r="J521" s="282"/>
      <c r="K521" s="282"/>
      <c r="L521" s="287"/>
      <c r="M521" s="288"/>
      <c r="N521" s="289"/>
      <c r="O521" s="289"/>
      <c r="P521" s="289"/>
      <c r="Q521" s="289"/>
      <c r="R521" s="289"/>
      <c r="S521" s="289"/>
      <c r="T521" s="290"/>
      <c r="U521" s="15"/>
      <c r="V521" s="15"/>
      <c r="W521" s="15"/>
      <c r="X521" s="15"/>
      <c r="Y521" s="15"/>
      <c r="Z521" s="15"/>
      <c r="AA521" s="15"/>
      <c r="AB521" s="15"/>
      <c r="AC521" s="15"/>
      <c r="AD521" s="15"/>
      <c r="AE521" s="15"/>
      <c r="AT521" s="291" t="s">
        <v>168</v>
      </c>
      <c r="AU521" s="291" t="s">
        <v>81</v>
      </c>
      <c r="AV521" s="15" t="s">
        <v>166</v>
      </c>
      <c r="AW521" s="15" t="s">
        <v>30</v>
      </c>
      <c r="AX521" s="15" t="s">
        <v>77</v>
      </c>
      <c r="AY521" s="291" t="s">
        <v>160</v>
      </c>
    </row>
    <row r="522" s="13" customFormat="1">
      <c r="A522" s="13"/>
      <c r="B522" s="259"/>
      <c r="C522" s="260"/>
      <c r="D522" s="261" t="s">
        <v>168</v>
      </c>
      <c r="E522" s="260"/>
      <c r="F522" s="263" t="s">
        <v>736</v>
      </c>
      <c r="G522" s="260"/>
      <c r="H522" s="264">
        <v>101.33499999999999</v>
      </c>
      <c r="I522" s="265"/>
      <c r="J522" s="260"/>
      <c r="K522" s="260"/>
      <c r="L522" s="266"/>
      <c r="M522" s="267"/>
      <c r="N522" s="268"/>
      <c r="O522" s="268"/>
      <c r="P522" s="268"/>
      <c r="Q522" s="268"/>
      <c r="R522" s="268"/>
      <c r="S522" s="268"/>
      <c r="T522" s="269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70" t="s">
        <v>168</v>
      </c>
      <c r="AU522" s="270" t="s">
        <v>81</v>
      </c>
      <c r="AV522" s="13" t="s">
        <v>81</v>
      </c>
      <c r="AW522" s="13" t="s">
        <v>4</v>
      </c>
      <c r="AX522" s="13" t="s">
        <v>77</v>
      </c>
      <c r="AY522" s="270" t="s">
        <v>160</v>
      </c>
    </row>
    <row r="523" s="2" customFormat="1" ht="21.75" customHeight="1">
      <c r="A523" s="39"/>
      <c r="B523" s="40"/>
      <c r="C523" s="292" t="s">
        <v>737</v>
      </c>
      <c r="D523" s="292" t="s">
        <v>230</v>
      </c>
      <c r="E523" s="293" t="s">
        <v>738</v>
      </c>
      <c r="F523" s="294" t="s">
        <v>739</v>
      </c>
      <c r="G523" s="295" t="s">
        <v>165</v>
      </c>
      <c r="H523" s="296">
        <v>74.180999999999997</v>
      </c>
      <c r="I523" s="297"/>
      <c r="J523" s="298">
        <f>ROUND(I523*H523,2)</f>
        <v>0</v>
      </c>
      <c r="K523" s="299"/>
      <c r="L523" s="300"/>
      <c r="M523" s="301" t="s">
        <v>1</v>
      </c>
      <c r="N523" s="302" t="s">
        <v>38</v>
      </c>
      <c r="O523" s="92"/>
      <c r="P523" s="255">
        <f>O523*H523</f>
        <v>0</v>
      </c>
      <c r="Q523" s="255">
        <v>0</v>
      </c>
      <c r="R523" s="255">
        <f>Q523*H523</f>
        <v>0</v>
      </c>
      <c r="S523" s="255">
        <v>0</v>
      </c>
      <c r="T523" s="256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57" t="s">
        <v>343</v>
      </c>
      <c r="AT523" s="257" t="s">
        <v>230</v>
      </c>
      <c r="AU523" s="257" t="s">
        <v>81</v>
      </c>
      <c r="AY523" s="18" t="s">
        <v>160</v>
      </c>
      <c r="BE523" s="258">
        <f>IF(N523="základní",J523,0)</f>
        <v>0</v>
      </c>
      <c r="BF523" s="258">
        <f>IF(N523="snížená",J523,0)</f>
        <v>0</v>
      </c>
      <c r="BG523" s="258">
        <f>IF(N523="zákl. přenesená",J523,0)</f>
        <v>0</v>
      </c>
      <c r="BH523" s="258">
        <f>IF(N523="sníž. přenesená",J523,0)</f>
        <v>0</v>
      </c>
      <c r="BI523" s="258">
        <f>IF(N523="nulová",J523,0)</f>
        <v>0</v>
      </c>
      <c r="BJ523" s="18" t="s">
        <v>77</v>
      </c>
      <c r="BK523" s="258">
        <f>ROUND(I523*H523,2)</f>
        <v>0</v>
      </c>
      <c r="BL523" s="18" t="s">
        <v>258</v>
      </c>
      <c r="BM523" s="257" t="s">
        <v>740</v>
      </c>
    </row>
    <row r="524" s="13" customFormat="1">
      <c r="A524" s="13"/>
      <c r="B524" s="259"/>
      <c r="C524" s="260"/>
      <c r="D524" s="261" t="s">
        <v>168</v>
      </c>
      <c r="E524" s="262" t="s">
        <v>1</v>
      </c>
      <c r="F524" s="263" t="s">
        <v>741</v>
      </c>
      <c r="G524" s="260"/>
      <c r="H524" s="264">
        <v>72.725999999999999</v>
      </c>
      <c r="I524" s="265"/>
      <c r="J524" s="260"/>
      <c r="K524" s="260"/>
      <c r="L524" s="266"/>
      <c r="M524" s="267"/>
      <c r="N524" s="268"/>
      <c r="O524" s="268"/>
      <c r="P524" s="268"/>
      <c r="Q524" s="268"/>
      <c r="R524" s="268"/>
      <c r="S524" s="268"/>
      <c r="T524" s="269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70" t="s">
        <v>168</v>
      </c>
      <c r="AU524" s="270" t="s">
        <v>81</v>
      </c>
      <c r="AV524" s="13" t="s">
        <v>81</v>
      </c>
      <c r="AW524" s="13" t="s">
        <v>30</v>
      </c>
      <c r="AX524" s="13" t="s">
        <v>73</v>
      </c>
      <c r="AY524" s="270" t="s">
        <v>160</v>
      </c>
    </row>
    <row r="525" s="15" customFormat="1">
      <c r="A525" s="15"/>
      <c r="B525" s="281"/>
      <c r="C525" s="282"/>
      <c r="D525" s="261" t="s">
        <v>168</v>
      </c>
      <c r="E525" s="283" t="s">
        <v>1</v>
      </c>
      <c r="F525" s="284" t="s">
        <v>171</v>
      </c>
      <c r="G525" s="282"/>
      <c r="H525" s="285">
        <v>72.725999999999999</v>
      </c>
      <c r="I525" s="286"/>
      <c r="J525" s="282"/>
      <c r="K525" s="282"/>
      <c r="L525" s="287"/>
      <c r="M525" s="288"/>
      <c r="N525" s="289"/>
      <c r="O525" s="289"/>
      <c r="P525" s="289"/>
      <c r="Q525" s="289"/>
      <c r="R525" s="289"/>
      <c r="S525" s="289"/>
      <c r="T525" s="290"/>
      <c r="U525" s="15"/>
      <c r="V525" s="15"/>
      <c r="W525" s="15"/>
      <c r="X525" s="15"/>
      <c r="Y525" s="15"/>
      <c r="Z525" s="15"/>
      <c r="AA525" s="15"/>
      <c r="AB525" s="15"/>
      <c r="AC525" s="15"/>
      <c r="AD525" s="15"/>
      <c r="AE525" s="15"/>
      <c r="AT525" s="291" t="s">
        <v>168</v>
      </c>
      <c r="AU525" s="291" t="s">
        <v>81</v>
      </c>
      <c r="AV525" s="15" t="s">
        <v>166</v>
      </c>
      <c r="AW525" s="15" t="s">
        <v>30</v>
      </c>
      <c r="AX525" s="15" t="s">
        <v>77</v>
      </c>
      <c r="AY525" s="291" t="s">
        <v>160</v>
      </c>
    </row>
    <row r="526" s="13" customFormat="1">
      <c r="A526" s="13"/>
      <c r="B526" s="259"/>
      <c r="C526" s="260"/>
      <c r="D526" s="261" t="s">
        <v>168</v>
      </c>
      <c r="E526" s="260"/>
      <c r="F526" s="263" t="s">
        <v>742</v>
      </c>
      <c r="G526" s="260"/>
      <c r="H526" s="264">
        <v>74.180999999999997</v>
      </c>
      <c r="I526" s="265"/>
      <c r="J526" s="260"/>
      <c r="K526" s="260"/>
      <c r="L526" s="266"/>
      <c r="M526" s="267"/>
      <c r="N526" s="268"/>
      <c r="O526" s="268"/>
      <c r="P526" s="268"/>
      <c r="Q526" s="268"/>
      <c r="R526" s="268"/>
      <c r="S526" s="268"/>
      <c r="T526" s="269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70" t="s">
        <v>168</v>
      </c>
      <c r="AU526" s="270" t="s">
        <v>81</v>
      </c>
      <c r="AV526" s="13" t="s">
        <v>81</v>
      </c>
      <c r="AW526" s="13" t="s">
        <v>4</v>
      </c>
      <c r="AX526" s="13" t="s">
        <v>77</v>
      </c>
      <c r="AY526" s="270" t="s">
        <v>160</v>
      </c>
    </row>
    <row r="527" s="2" customFormat="1" ht="21.75" customHeight="1">
      <c r="A527" s="39"/>
      <c r="B527" s="40"/>
      <c r="C527" s="245" t="s">
        <v>743</v>
      </c>
      <c r="D527" s="245" t="s">
        <v>162</v>
      </c>
      <c r="E527" s="246" t="s">
        <v>744</v>
      </c>
      <c r="F527" s="247" t="s">
        <v>745</v>
      </c>
      <c r="G527" s="248" t="s">
        <v>227</v>
      </c>
      <c r="H527" s="249">
        <v>8.5999999999999996</v>
      </c>
      <c r="I527" s="250"/>
      <c r="J527" s="251">
        <f>ROUND(I527*H527,2)</f>
        <v>0</v>
      </c>
      <c r="K527" s="252"/>
      <c r="L527" s="45"/>
      <c r="M527" s="253" t="s">
        <v>1</v>
      </c>
      <c r="N527" s="254" t="s">
        <v>38</v>
      </c>
      <c r="O527" s="92"/>
      <c r="P527" s="255">
        <f>O527*H527</f>
        <v>0</v>
      </c>
      <c r="Q527" s="255">
        <v>0</v>
      </c>
      <c r="R527" s="255">
        <f>Q527*H527</f>
        <v>0</v>
      </c>
      <c r="S527" s="255">
        <v>0</v>
      </c>
      <c r="T527" s="256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57" t="s">
        <v>258</v>
      </c>
      <c r="AT527" s="257" t="s">
        <v>162</v>
      </c>
      <c r="AU527" s="257" t="s">
        <v>81</v>
      </c>
      <c r="AY527" s="18" t="s">
        <v>160</v>
      </c>
      <c r="BE527" s="258">
        <f>IF(N527="základní",J527,0)</f>
        <v>0</v>
      </c>
      <c r="BF527" s="258">
        <f>IF(N527="snížená",J527,0)</f>
        <v>0</v>
      </c>
      <c r="BG527" s="258">
        <f>IF(N527="zákl. přenesená",J527,0)</f>
        <v>0</v>
      </c>
      <c r="BH527" s="258">
        <f>IF(N527="sníž. přenesená",J527,0)</f>
        <v>0</v>
      </c>
      <c r="BI527" s="258">
        <f>IF(N527="nulová",J527,0)</f>
        <v>0</v>
      </c>
      <c r="BJ527" s="18" t="s">
        <v>77</v>
      </c>
      <c r="BK527" s="258">
        <f>ROUND(I527*H527,2)</f>
        <v>0</v>
      </c>
      <c r="BL527" s="18" t="s">
        <v>258</v>
      </c>
      <c r="BM527" s="257" t="s">
        <v>746</v>
      </c>
    </row>
    <row r="528" s="2" customFormat="1" ht="21.75" customHeight="1">
      <c r="A528" s="39"/>
      <c r="B528" s="40"/>
      <c r="C528" s="292" t="s">
        <v>747</v>
      </c>
      <c r="D528" s="292" t="s">
        <v>230</v>
      </c>
      <c r="E528" s="293" t="s">
        <v>748</v>
      </c>
      <c r="F528" s="294" t="s">
        <v>749</v>
      </c>
      <c r="G528" s="295" t="s">
        <v>227</v>
      </c>
      <c r="H528" s="296">
        <v>8.5999999999999996</v>
      </c>
      <c r="I528" s="297"/>
      <c r="J528" s="298">
        <f>ROUND(I528*H528,2)</f>
        <v>0</v>
      </c>
      <c r="K528" s="299"/>
      <c r="L528" s="300"/>
      <c r="M528" s="301" t="s">
        <v>1</v>
      </c>
      <c r="N528" s="302" t="s">
        <v>38</v>
      </c>
      <c r="O528" s="92"/>
      <c r="P528" s="255">
        <f>O528*H528</f>
        <v>0</v>
      </c>
      <c r="Q528" s="255">
        <v>0</v>
      </c>
      <c r="R528" s="255">
        <f>Q528*H528</f>
        <v>0</v>
      </c>
      <c r="S528" s="255">
        <v>0</v>
      </c>
      <c r="T528" s="256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57" t="s">
        <v>343</v>
      </c>
      <c r="AT528" s="257" t="s">
        <v>230</v>
      </c>
      <c r="AU528" s="257" t="s">
        <v>81</v>
      </c>
      <c r="AY528" s="18" t="s">
        <v>160</v>
      </c>
      <c r="BE528" s="258">
        <f>IF(N528="základní",J528,0)</f>
        <v>0</v>
      </c>
      <c r="BF528" s="258">
        <f>IF(N528="snížená",J528,0)</f>
        <v>0</v>
      </c>
      <c r="BG528" s="258">
        <f>IF(N528="zákl. přenesená",J528,0)</f>
        <v>0</v>
      </c>
      <c r="BH528" s="258">
        <f>IF(N528="sníž. přenesená",J528,0)</f>
        <v>0</v>
      </c>
      <c r="BI528" s="258">
        <f>IF(N528="nulová",J528,0)</f>
        <v>0</v>
      </c>
      <c r="BJ528" s="18" t="s">
        <v>77</v>
      </c>
      <c r="BK528" s="258">
        <f>ROUND(I528*H528,2)</f>
        <v>0</v>
      </c>
      <c r="BL528" s="18" t="s">
        <v>258</v>
      </c>
      <c r="BM528" s="257" t="s">
        <v>750</v>
      </c>
    </row>
    <row r="529" s="2" customFormat="1" ht="21.75" customHeight="1">
      <c r="A529" s="39"/>
      <c r="B529" s="40"/>
      <c r="C529" s="245" t="s">
        <v>751</v>
      </c>
      <c r="D529" s="245" t="s">
        <v>162</v>
      </c>
      <c r="E529" s="246" t="s">
        <v>752</v>
      </c>
      <c r="F529" s="247" t="s">
        <v>753</v>
      </c>
      <c r="G529" s="248" t="s">
        <v>165</v>
      </c>
      <c r="H529" s="249">
        <v>71.299999999999997</v>
      </c>
      <c r="I529" s="250"/>
      <c r="J529" s="251">
        <f>ROUND(I529*H529,2)</f>
        <v>0</v>
      </c>
      <c r="K529" s="252"/>
      <c r="L529" s="45"/>
      <c r="M529" s="253" t="s">
        <v>1</v>
      </c>
      <c r="N529" s="254" t="s">
        <v>38</v>
      </c>
      <c r="O529" s="92"/>
      <c r="P529" s="255">
        <f>O529*H529</f>
        <v>0</v>
      </c>
      <c r="Q529" s="255">
        <v>0</v>
      </c>
      <c r="R529" s="255">
        <f>Q529*H529</f>
        <v>0</v>
      </c>
      <c r="S529" s="255">
        <v>0</v>
      </c>
      <c r="T529" s="256">
        <f>S529*H529</f>
        <v>0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257" t="s">
        <v>258</v>
      </c>
      <c r="AT529" s="257" t="s">
        <v>162</v>
      </c>
      <c r="AU529" s="257" t="s">
        <v>81</v>
      </c>
      <c r="AY529" s="18" t="s">
        <v>160</v>
      </c>
      <c r="BE529" s="258">
        <f>IF(N529="základní",J529,0)</f>
        <v>0</v>
      </c>
      <c r="BF529" s="258">
        <f>IF(N529="snížená",J529,0)</f>
        <v>0</v>
      </c>
      <c r="BG529" s="258">
        <f>IF(N529="zákl. přenesená",J529,0)</f>
        <v>0</v>
      </c>
      <c r="BH529" s="258">
        <f>IF(N529="sníž. přenesená",J529,0)</f>
        <v>0</v>
      </c>
      <c r="BI529" s="258">
        <f>IF(N529="nulová",J529,0)</f>
        <v>0</v>
      </c>
      <c r="BJ529" s="18" t="s">
        <v>77</v>
      </c>
      <c r="BK529" s="258">
        <f>ROUND(I529*H529,2)</f>
        <v>0</v>
      </c>
      <c r="BL529" s="18" t="s">
        <v>258</v>
      </c>
      <c r="BM529" s="257" t="s">
        <v>754</v>
      </c>
    </row>
    <row r="530" s="13" customFormat="1">
      <c r="A530" s="13"/>
      <c r="B530" s="259"/>
      <c r="C530" s="260"/>
      <c r="D530" s="261" t="s">
        <v>168</v>
      </c>
      <c r="E530" s="262" t="s">
        <v>1</v>
      </c>
      <c r="F530" s="263" t="s">
        <v>734</v>
      </c>
      <c r="G530" s="260"/>
      <c r="H530" s="264">
        <v>71.299999999999997</v>
      </c>
      <c r="I530" s="265"/>
      <c r="J530" s="260"/>
      <c r="K530" s="260"/>
      <c r="L530" s="266"/>
      <c r="M530" s="267"/>
      <c r="N530" s="268"/>
      <c r="O530" s="268"/>
      <c r="P530" s="268"/>
      <c r="Q530" s="268"/>
      <c r="R530" s="268"/>
      <c r="S530" s="268"/>
      <c r="T530" s="269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70" t="s">
        <v>168</v>
      </c>
      <c r="AU530" s="270" t="s">
        <v>81</v>
      </c>
      <c r="AV530" s="13" t="s">
        <v>81</v>
      </c>
      <c r="AW530" s="13" t="s">
        <v>30</v>
      </c>
      <c r="AX530" s="13" t="s">
        <v>73</v>
      </c>
      <c r="AY530" s="270" t="s">
        <v>160</v>
      </c>
    </row>
    <row r="531" s="14" customFormat="1">
      <c r="A531" s="14"/>
      <c r="B531" s="271"/>
      <c r="C531" s="272"/>
      <c r="D531" s="261" t="s">
        <v>168</v>
      </c>
      <c r="E531" s="273" t="s">
        <v>1</v>
      </c>
      <c r="F531" s="274" t="s">
        <v>755</v>
      </c>
      <c r="G531" s="272"/>
      <c r="H531" s="273" t="s">
        <v>1</v>
      </c>
      <c r="I531" s="275"/>
      <c r="J531" s="272"/>
      <c r="K531" s="272"/>
      <c r="L531" s="276"/>
      <c r="M531" s="277"/>
      <c r="N531" s="278"/>
      <c r="O531" s="278"/>
      <c r="P531" s="278"/>
      <c r="Q531" s="278"/>
      <c r="R531" s="278"/>
      <c r="S531" s="278"/>
      <c r="T531" s="279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80" t="s">
        <v>168</v>
      </c>
      <c r="AU531" s="280" t="s">
        <v>81</v>
      </c>
      <c r="AV531" s="14" t="s">
        <v>77</v>
      </c>
      <c r="AW531" s="14" t="s">
        <v>30</v>
      </c>
      <c r="AX531" s="14" t="s">
        <v>73</v>
      </c>
      <c r="AY531" s="280" t="s">
        <v>160</v>
      </c>
    </row>
    <row r="532" s="15" customFormat="1">
      <c r="A532" s="15"/>
      <c r="B532" s="281"/>
      <c r="C532" s="282"/>
      <c r="D532" s="261" t="s">
        <v>168</v>
      </c>
      <c r="E532" s="283" t="s">
        <v>1</v>
      </c>
      <c r="F532" s="284" t="s">
        <v>171</v>
      </c>
      <c r="G532" s="282"/>
      <c r="H532" s="285">
        <v>71.299999999999997</v>
      </c>
      <c r="I532" s="286"/>
      <c r="J532" s="282"/>
      <c r="K532" s="282"/>
      <c r="L532" s="287"/>
      <c r="M532" s="288"/>
      <c r="N532" s="289"/>
      <c r="O532" s="289"/>
      <c r="P532" s="289"/>
      <c r="Q532" s="289"/>
      <c r="R532" s="289"/>
      <c r="S532" s="289"/>
      <c r="T532" s="290"/>
      <c r="U532" s="15"/>
      <c r="V532" s="15"/>
      <c r="W532" s="15"/>
      <c r="X532" s="15"/>
      <c r="Y532" s="15"/>
      <c r="Z532" s="15"/>
      <c r="AA532" s="15"/>
      <c r="AB532" s="15"/>
      <c r="AC532" s="15"/>
      <c r="AD532" s="15"/>
      <c r="AE532" s="15"/>
      <c r="AT532" s="291" t="s">
        <v>168</v>
      </c>
      <c r="AU532" s="291" t="s">
        <v>81</v>
      </c>
      <c r="AV532" s="15" t="s">
        <v>166</v>
      </c>
      <c r="AW532" s="15" t="s">
        <v>30</v>
      </c>
      <c r="AX532" s="15" t="s">
        <v>77</v>
      </c>
      <c r="AY532" s="291" t="s">
        <v>160</v>
      </c>
    </row>
    <row r="533" s="2" customFormat="1" ht="21.75" customHeight="1">
      <c r="A533" s="39"/>
      <c r="B533" s="40"/>
      <c r="C533" s="245" t="s">
        <v>756</v>
      </c>
      <c r="D533" s="245" t="s">
        <v>162</v>
      </c>
      <c r="E533" s="246" t="s">
        <v>757</v>
      </c>
      <c r="F533" s="247" t="s">
        <v>758</v>
      </c>
      <c r="G533" s="248" t="s">
        <v>165</v>
      </c>
      <c r="H533" s="249">
        <v>463.69999999999999</v>
      </c>
      <c r="I533" s="250"/>
      <c r="J533" s="251">
        <f>ROUND(I533*H533,2)</f>
        <v>0</v>
      </c>
      <c r="K533" s="252"/>
      <c r="L533" s="45"/>
      <c r="M533" s="253" t="s">
        <v>1</v>
      </c>
      <c r="N533" s="254" t="s">
        <v>38</v>
      </c>
      <c r="O533" s="92"/>
      <c r="P533" s="255">
        <f>O533*H533</f>
        <v>0</v>
      </c>
      <c r="Q533" s="255">
        <v>0</v>
      </c>
      <c r="R533" s="255">
        <f>Q533*H533</f>
        <v>0</v>
      </c>
      <c r="S533" s="255">
        <v>0</v>
      </c>
      <c r="T533" s="256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57" t="s">
        <v>258</v>
      </c>
      <c r="AT533" s="257" t="s">
        <v>162</v>
      </c>
      <c r="AU533" s="257" t="s">
        <v>81</v>
      </c>
      <c r="AY533" s="18" t="s">
        <v>160</v>
      </c>
      <c r="BE533" s="258">
        <f>IF(N533="základní",J533,0)</f>
        <v>0</v>
      </c>
      <c r="BF533" s="258">
        <f>IF(N533="snížená",J533,0)</f>
        <v>0</v>
      </c>
      <c r="BG533" s="258">
        <f>IF(N533="zákl. přenesená",J533,0)</f>
        <v>0</v>
      </c>
      <c r="BH533" s="258">
        <f>IF(N533="sníž. přenesená",J533,0)</f>
        <v>0</v>
      </c>
      <c r="BI533" s="258">
        <f>IF(N533="nulová",J533,0)</f>
        <v>0</v>
      </c>
      <c r="BJ533" s="18" t="s">
        <v>77</v>
      </c>
      <c r="BK533" s="258">
        <f>ROUND(I533*H533,2)</f>
        <v>0</v>
      </c>
      <c r="BL533" s="18" t="s">
        <v>258</v>
      </c>
      <c r="BM533" s="257" t="s">
        <v>759</v>
      </c>
    </row>
    <row r="534" s="13" customFormat="1">
      <c r="A534" s="13"/>
      <c r="B534" s="259"/>
      <c r="C534" s="260"/>
      <c r="D534" s="261" t="s">
        <v>168</v>
      </c>
      <c r="E534" s="262" t="s">
        <v>1</v>
      </c>
      <c r="F534" s="263" t="s">
        <v>760</v>
      </c>
      <c r="G534" s="260"/>
      <c r="H534" s="264">
        <v>437.60000000000002</v>
      </c>
      <c r="I534" s="265"/>
      <c r="J534" s="260"/>
      <c r="K534" s="260"/>
      <c r="L534" s="266"/>
      <c r="M534" s="267"/>
      <c r="N534" s="268"/>
      <c r="O534" s="268"/>
      <c r="P534" s="268"/>
      <c r="Q534" s="268"/>
      <c r="R534" s="268"/>
      <c r="S534" s="268"/>
      <c r="T534" s="269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70" t="s">
        <v>168</v>
      </c>
      <c r="AU534" s="270" t="s">
        <v>81</v>
      </c>
      <c r="AV534" s="13" t="s">
        <v>81</v>
      </c>
      <c r="AW534" s="13" t="s">
        <v>30</v>
      </c>
      <c r="AX534" s="13" t="s">
        <v>73</v>
      </c>
      <c r="AY534" s="270" t="s">
        <v>160</v>
      </c>
    </row>
    <row r="535" s="14" customFormat="1">
      <c r="A535" s="14"/>
      <c r="B535" s="271"/>
      <c r="C535" s="272"/>
      <c r="D535" s="261" t="s">
        <v>168</v>
      </c>
      <c r="E535" s="273" t="s">
        <v>1</v>
      </c>
      <c r="F535" s="274" t="s">
        <v>761</v>
      </c>
      <c r="G535" s="272"/>
      <c r="H535" s="273" t="s">
        <v>1</v>
      </c>
      <c r="I535" s="275"/>
      <c r="J535" s="272"/>
      <c r="K535" s="272"/>
      <c r="L535" s="276"/>
      <c r="M535" s="277"/>
      <c r="N535" s="278"/>
      <c r="O535" s="278"/>
      <c r="P535" s="278"/>
      <c r="Q535" s="278"/>
      <c r="R535" s="278"/>
      <c r="S535" s="278"/>
      <c r="T535" s="279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80" t="s">
        <v>168</v>
      </c>
      <c r="AU535" s="280" t="s">
        <v>81</v>
      </c>
      <c r="AV535" s="14" t="s">
        <v>77</v>
      </c>
      <c r="AW535" s="14" t="s">
        <v>30</v>
      </c>
      <c r="AX535" s="14" t="s">
        <v>73</v>
      </c>
      <c r="AY535" s="280" t="s">
        <v>160</v>
      </c>
    </row>
    <row r="536" s="13" customFormat="1">
      <c r="A536" s="13"/>
      <c r="B536" s="259"/>
      <c r="C536" s="260"/>
      <c r="D536" s="261" t="s">
        <v>168</v>
      </c>
      <c r="E536" s="262" t="s">
        <v>1</v>
      </c>
      <c r="F536" s="263" t="s">
        <v>728</v>
      </c>
      <c r="G536" s="260"/>
      <c r="H536" s="264">
        <v>26.100000000000001</v>
      </c>
      <c r="I536" s="265"/>
      <c r="J536" s="260"/>
      <c r="K536" s="260"/>
      <c r="L536" s="266"/>
      <c r="M536" s="267"/>
      <c r="N536" s="268"/>
      <c r="O536" s="268"/>
      <c r="P536" s="268"/>
      <c r="Q536" s="268"/>
      <c r="R536" s="268"/>
      <c r="S536" s="268"/>
      <c r="T536" s="269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70" t="s">
        <v>168</v>
      </c>
      <c r="AU536" s="270" t="s">
        <v>81</v>
      </c>
      <c r="AV536" s="13" t="s">
        <v>81</v>
      </c>
      <c r="AW536" s="13" t="s">
        <v>30</v>
      </c>
      <c r="AX536" s="13" t="s">
        <v>73</v>
      </c>
      <c r="AY536" s="270" t="s">
        <v>160</v>
      </c>
    </row>
    <row r="537" s="14" customFormat="1">
      <c r="A537" s="14"/>
      <c r="B537" s="271"/>
      <c r="C537" s="272"/>
      <c r="D537" s="261" t="s">
        <v>168</v>
      </c>
      <c r="E537" s="273" t="s">
        <v>1</v>
      </c>
      <c r="F537" s="274" t="s">
        <v>762</v>
      </c>
      <c r="G537" s="272"/>
      <c r="H537" s="273" t="s">
        <v>1</v>
      </c>
      <c r="I537" s="275"/>
      <c r="J537" s="272"/>
      <c r="K537" s="272"/>
      <c r="L537" s="276"/>
      <c r="M537" s="277"/>
      <c r="N537" s="278"/>
      <c r="O537" s="278"/>
      <c r="P537" s="278"/>
      <c r="Q537" s="278"/>
      <c r="R537" s="278"/>
      <c r="S537" s="278"/>
      <c r="T537" s="279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80" t="s">
        <v>168</v>
      </c>
      <c r="AU537" s="280" t="s">
        <v>81</v>
      </c>
      <c r="AV537" s="14" t="s">
        <v>77</v>
      </c>
      <c r="AW537" s="14" t="s">
        <v>30</v>
      </c>
      <c r="AX537" s="14" t="s">
        <v>73</v>
      </c>
      <c r="AY537" s="280" t="s">
        <v>160</v>
      </c>
    </row>
    <row r="538" s="15" customFormat="1">
      <c r="A538" s="15"/>
      <c r="B538" s="281"/>
      <c r="C538" s="282"/>
      <c r="D538" s="261" t="s">
        <v>168</v>
      </c>
      <c r="E538" s="283" t="s">
        <v>1</v>
      </c>
      <c r="F538" s="284" t="s">
        <v>171</v>
      </c>
      <c r="G538" s="282"/>
      <c r="H538" s="285">
        <v>463.69999999999999</v>
      </c>
      <c r="I538" s="286"/>
      <c r="J538" s="282"/>
      <c r="K538" s="282"/>
      <c r="L538" s="287"/>
      <c r="M538" s="288"/>
      <c r="N538" s="289"/>
      <c r="O538" s="289"/>
      <c r="P538" s="289"/>
      <c r="Q538" s="289"/>
      <c r="R538" s="289"/>
      <c r="S538" s="289"/>
      <c r="T538" s="290"/>
      <c r="U538" s="15"/>
      <c r="V538" s="15"/>
      <c r="W538" s="15"/>
      <c r="X538" s="15"/>
      <c r="Y538" s="15"/>
      <c r="Z538" s="15"/>
      <c r="AA538" s="15"/>
      <c r="AB538" s="15"/>
      <c r="AC538" s="15"/>
      <c r="AD538" s="15"/>
      <c r="AE538" s="15"/>
      <c r="AT538" s="291" t="s">
        <v>168</v>
      </c>
      <c r="AU538" s="291" t="s">
        <v>81</v>
      </c>
      <c r="AV538" s="15" t="s">
        <v>166</v>
      </c>
      <c r="AW538" s="15" t="s">
        <v>30</v>
      </c>
      <c r="AX538" s="15" t="s">
        <v>77</v>
      </c>
      <c r="AY538" s="291" t="s">
        <v>160</v>
      </c>
    </row>
    <row r="539" s="2" customFormat="1" ht="21.75" customHeight="1">
      <c r="A539" s="39"/>
      <c r="B539" s="40"/>
      <c r="C539" s="245" t="s">
        <v>763</v>
      </c>
      <c r="D539" s="245" t="s">
        <v>162</v>
      </c>
      <c r="E539" s="246" t="s">
        <v>764</v>
      </c>
      <c r="F539" s="247" t="s">
        <v>765</v>
      </c>
      <c r="G539" s="248" t="s">
        <v>646</v>
      </c>
      <c r="H539" s="314"/>
      <c r="I539" s="250"/>
      <c r="J539" s="251">
        <f>ROUND(I539*H539,2)</f>
        <v>0</v>
      </c>
      <c r="K539" s="252"/>
      <c r="L539" s="45"/>
      <c r="M539" s="253" t="s">
        <v>1</v>
      </c>
      <c r="N539" s="254" t="s">
        <v>38</v>
      </c>
      <c r="O539" s="92"/>
      <c r="P539" s="255">
        <f>O539*H539</f>
        <v>0</v>
      </c>
      <c r="Q539" s="255">
        <v>0</v>
      </c>
      <c r="R539" s="255">
        <f>Q539*H539</f>
        <v>0</v>
      </c>
      <c r="S539" s="255">
        <v>0</v>
      </c>
      <c r="T539" s="256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57" t="s">
        <v>258</v>
      </c>
      <c r="AT539" s="257" t="s">
        <v>162</v>
      </c>
      <c r="AU539" s="257" t="s">
        <v>81</v>
      </c>
      <c r="AY539" s="18" t="s">
        <v>160</v>
      </c>
      <c r="BE539" s="258">
        <f>IF(N539="základní",J539,0)</f>
        <v>0</v>
      </c>
      <c r="BF539" s="258">
        <f>IF(N539="snížená",J539,0)</f>
        <v>0</v>
      </c>
      <c r="BG539" s="258">
        <f>IF(N539="zákl. přenesená",J539,0)</f>
        <v>0</v>
      </c>
      <c r="BH539" s="258">
        <f>IF(N539="sníž. přenesená",J539,0)</f>
        <v>0</v>
      </c>
      <c r="BI539" s="258">
        <f>IF(N539="nulová",J539,0)</f>
        <v>0</v>
      </c>
      <c r="BJ539" s="18" t="s">
        <v>77</v>
      </c>
      <c r="BK539" s="258">
        <f>ROUND(I539*H539,2)</f>
        <v>0</v>
      </c>
      <c r="BL539" s="18" t="s">
        <v>258</v>
      </c>
      <c r="BM539" s="257" t="s">
        <v>766</v>
      </c>
    </row>
    <row r="540" s="12" customFormat="1" ht="22.8" customHeight="1">
      <c r="A540" s="12"/>
      <c r="B540" s="229"/>
      <c r="C540" s="230"/>
      <c r="D540" s="231" t="s">
        <v>72</v>
      </c>
      <c r="E540" s="243" t="s">
        <v>767</v>
      </c>
      <c r="F540" s="243" t="s">
        <v>768</v>
      </c>
      <c r="G540" s="230"/>
      <c r="H540" s="230"/>
      <c r="I540" s="233"/>
      <c r="J540" s="244">
        <f>BK540</f>
        <v>0</v>
      </c>
      <c r="K540" s="230"/>
      <c r="L540" s="235"/>
      <c r="M540" s="236"/>
      <c r="N540" s="237"/>
      <c r="O540" s="237"/>
      <c r="P540" s="238">
        <f>SUM(P541:P544)</f>
        <v>0</v>
      </c>
      <c r="Q540" s="237"/>
      <c r="R540" s="238">
        <f>SUM(R541:R544)</f>
        <v>0</v>
      </c>
      <c r="S540" s="237"/>
      <c r="T540" s="239">
        <f>SUM(T541:T544)</f>
        <v>0</v>
      </c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R540" s="240" t="s">
        <v>81</v>
      </c>
      <c r="AT540" s="241" t="s">
        <v>72</v>
      </c>
      <c r="AU540" s="241" t="s">
        <v>77</v>
      </c>
      <c r="AY540" s="240" t="s">
        <v>160</v>
      </c>
      <c r="BK540" s="242">
        <f>SUM(BK541:BK544)</f>
        <v>0</v>
      </c>
    </row>
    <row r="541" s="2" customFormat="1" ht="33" customHeight="1">
      <c r="A541" s="39"/>
      <c r="B541" s="40"/>
      <c r="C541" s="245" t="s">
        <v>769</v>
      </c>
      <c r="D541" s="245" t="s">
        <v>162</v>
      </c>
      <c r="E541" s="246" t="s">
        <v>770</v>
      </c>
      <c r="F541" s="247" t="s">
        <v>771</v>
      </c>
      <c r="G541" s="248" t="s">
        <v>227</v>
      </c>
      <c r="H541" s="249">
        <v>4</v>
      </c>
      <c r="I541" s="250"/>
      <c r="J541" s="251">
        <f>ROUND(I541*H541,2)</f>
        <v>0</v>
      </c>
      <c r="K541" s="252"/>
      <c r="L541" s="45"/>
      <c r="M541" s="253" t="s">
        <v>1</v>
      </c>
      <c r="N541" s="254" t="s">
        <v>38</v>
      </c>
      <c r="O541" s="92"/>
      <c r="P541" s="255">
        <f>O541*H541</f>
        <v>0</v>
      </c>
      <c r="Q541" s="255">
        <v>0</v>
      </c>
      <c r="R541" s="255">
        <f>Q541*H541</f>
        <v>0</v>
      </c>
      <c r="S541" s="255">
        <v>0</v>
      </c>
      <c r="T541" s="256">
        <f>S541*H541</f>
        <v>0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57" t="s">
        <v>258</v>
      </c>
      <c r="AT541" s="257" t="s">
        <v>162</v>
      </c>
      <c r="AU541" s="257" t="s">
        <v>81</v>
      </c>
      <c r="AY541" s="18" t="s">
        <v>160</v>
      </c>
      <c r="BE541" s="258">
        <f>IF(N541="základní",J541,0)</f>
        <v>0</v>
      </c>
      <c r="BF541" s="258">
        <f>IF(N541="snížená",J541,0)</f>
        <v>0</v>
      </c>
      <c r="BG541" s="258">
        <f>IF(N541="zákl. přenesená",J541,0)</f>
        <v>0</v>
      </c>
      <c r="BH541" s="258">
        <f>IF(N541="sníž. přenesená",J541,0)</f>
        <v>0</v>
      </c>
      <c r="BI541" s="258">
        <f>IF(N541="nulová",J541,0)</f>
        <v>0</v>
      </c>
      <c r="BJ541" s="18" t="s">
        <v>77</v>
      </c>
      <c r="BK541" s="258">
        <f>ROUND(I541*H541,2)</f>
        <v>0</v>
      </c>
      <c r="BL541" s="18" t="s">
        <v>258</v>
      </c>
      <c r="BM541" s="257" t="s">
        <v>772</v>
      </c>
    </row>
    <row r="542" s="13" customFormat="1">
      <c r="A542" s="13"/>
      <c r="B542" s="259"/>
      <c r="C542" s="260"/>
      <c r="D542" s="261" t="s">
        <v>168</v>
      </c>
      <c r="E542" s="262" t="s">
        <v>1</v>
      </c>
      <c r="F542" s="263" t="s">
        <v>773</v>
      </c>
      <c r="G542" s="260"/>
      <c r="H542" s="264">
        <v>4</v>
      </c>
      <c r="I542" s="265"/>
      <c r="J542" s="260"/>
      <c r="K542" s="260"/>
      <c r="L542" s="266"/>
      <c r="M542" s="267"/>
      <c r="N542" s="268"/>
      <c r="O542" s="268"/>
      <c r="P542" s="268"/>
      <c r="Q542" s="268"/>
      <c r="R542" s="268"/>
      <c r="S542" s="268"/>
      <c r="T542" s="269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70" t="s">
        <v>168</v>
      </c>
      <c r="AU542" s="270" t="s">
        <v>81</v>
      </c>
      <c r="AV542" s="13" t="s">
        <v>81</v>
      </c>
      <c r="AW542" s="13" t="s">
        <v>30</v>
      </c>
      <c r="AX542" s="13" t="s">
        <v>73</v>
      </c>
      <c r="AY542" s="270" t="s">
        <v>160</v>
      </c>
    </row>
    <row r="543" s="15" customFormat="1">
      <c r="A543" s="15"/>
      <c r="B543" s="281"/>
      <c r="C543" s="282"/>
      <c r="D543" s="261" t="s">
        <v>168</v>
      </c>
      <c r="E543" s="283" t="s">
        <v>1</v>
      </c>
      <c r="F543" s="284" t="s">
        <v>171</v>
      </c>
      <c r="G543" s="282"/>
      <c r="H543" s="285">
        <v>4</v>
      </c>
      <c r="I543" s="286"/>
      <c r="J543" s="282"/>
      <c r="K543" s="282"/>
      <c r="L543" s="287"/>
      <c r="M543" s="288"/>
      <c r="N543" s="289"/>
      <c r="O543" s="289"/>
      <c r="P543" s="289"/>
      <c r="Q543" s="289"/>
      <c r="R543" s="289"/>
      <c r="S543" s="289"/>
      <c r="T543" s="290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T543" s="291" t="s">
        <v>168</v>
      </c>
      <c r="AU543" s="291" t="s">
        <v>81</v>
      </c>
      <c r="AV543" s="15" t="s">
        <v>166</v>
      </c>
      <c r="AW543" s="15" t="s">
        <v>30</v>
      </c>
      <c r="AX543" s="15" t="s">
        <v>77</v>
      </c>
      <c r="AY543" s="291" t="s">
        <v>160</v>
      </c>
    </row>
    <row r="544" s="2" customFormat="1" ht="21.75" customHeight="1">
      <c r="A544" s="39"/>
      <c r="B544" s="40"/>
      <c r="C544" s="245" t="s">
        <v>774</v>
      </c>
      <c r="D544" s="245" t="s">
        <v>162</v>
      </c>
      <c r="E544" s="246" t="s">
        <v>775</v>
      </c>
      <c r="F544" s="247" t="s">
        <v>776</v>
      </c>
      <c r="G544" s="248" t="s">
        <v>646</v>
      </c>
      <c r="H544" s="314"/>
      <c r="I544" s="250"/>
      <c r="J544" s="251">
        <f>ROUND(I544*H544,2)</f>
        <v>0</v>
      </c>
      <c r="K544" s="252"/>
      <c r="L544" s="45"/>
      <c r="M544" s="253" t="s">
        <v>1</v>
      </c>
      <c r="N544" s="254" t="s">
        <v>38</v>
      </c>
      <c r="O544" s="92"/>
      <c r="P544" s="255">
        <f>O544*H544</f>
        <v>0</v>
      </c>
      <c r="Q544" s="255">
        <v>0</v>
      </c>
      <c r="R544" s="255">
        <f>Q544*H544</f>
        <v>0</v>
      </c>
      <c r="S544" s="255">
        <v>0</v>
      </c>
      <c r="T544" s="256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57" t="s">
        <v>258</v>
      </c>
      <c r="AT544" s="257" t="s">
        <v>162</v>
      </c>
      <c r="AU544" s="257" t="s">
        <v>81</v>
      </c>
      <c r="AY544" s="18" t="s">
        <v>160</v>
      </c>
      <c r="BE544" s="258">
        <f>IF(N544="základní",J544,0)</f>
        <v>0</v>
      </c>
      <c r="BF544" s="258">
        <f>IF(N544="snížená",J544,0)</f>
        <v>0</v>
      </c>
      <c r="BG544" s="258">
        <f>IF(N544="zákl. přenesená",J544,0)</f>
        <v>0</v>
      </c>
      <c r="BH544" s="258">
        <f>IF(N544="sníž. přenesená",J544,0)</f>
        <v>0</v>
      </c>
      <c r="BI544" s="258">
        <f>IF(N544="nulová",J544,0)</f>
        <v>0</v>
      </c>
      <c r="BJ544" s="18" t="s">
        <v>77</v>
      </c>
      <c r="BK544" s="258">
        <f>ROUND(I544*H544,2)</f>
        <v>0</v>
      </c>
      <c r="BL544" s="18" t="s">
        <v>258</v>
      </c>
      <c r="BM544" s="257" t="s">
        <v>777</v>
      </c>
    </row>
    <row r="545" s="12" customFormat="1" ht="22.8" customHeight="1">
      <c r="A545" s="12"/>
      <c r="B545" s="229"/>
      <c r="C545" s="230"/>
      <c r="D545" s="231" t="s">
        <v>72</v>
      </c>
      <c r="E545" s="243" t="s">
        <v>778</v>
      </c>
      <c r="F545" s="243" t="s">
        <v>779</v>
      </c>
      <c r="G545" s="230"/>
      <c r="H545" s="230"/>
      <c r="I545" s="233"/>
      <c r="J545" s="244">
        <f>BK545</f>
        <v>0</v>
      </c>
      <c r="K545" s="230"/>
      <c r="L545" s="235"/>
      <c r="M545" s="236"/>
      <c r="N545" s="237"/>
      <c r="O545" s="237"/>
      <c r="P545" s="238">
        <f>SUM(P546:P569)</f>
        <v>0</v>
      </c>
      <c r="Q545" s="237"/>
      <c r="R545" s="238">
        <f>SUM(R546:R569)</f>
        <v>0</v>
      </c>
      <c r="S545" s="237"/>
      <c r="T545" s="239">
        <f>SUM(T546:T569)</f>
        <v>0</v>
      </c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R545" s="240" t="s">
        <v>81</v>
      </c>
      <c r="AT545" s="241" t="s">
        <v>72</v>
      </c>
      <c r="AU545" s="241" t="s">
        <v>77</v>
      </c>
      <c r="AY545" s="240" t="s">
        <v>160</v>
      </c>
      <c r="BK545" s="242">
        <f>SUM(BK546:BK569)</f>
        <v>0</v>
      </c>
    </row>
    <row r="546" s="2" customFormat="1" ht="33" customHeight="1">
      <c r="A546" s="39"/>
      <c r="B546" s="40"/>
      <c r="C546" s="245" t="s">
        <v>780</v>
      </c>
      <c r="D546" s="245" t="s">
        <v>162</v>
      </c>
      <c r="E546" s="246" t="s">
        <v>781</v>
      </c>
      <c r="F546" s="247" t="s">
        <v>782</v>
      </c>
      <c r="G546" s="248" t="s">
        <v>165</v>
      </c>
      <c r="H546" s="249">
        <v>229.28</v>
      </c>
      <c r="I546" s="250"/>
      <c r="J546" s="251">
        <f>ROUND(I546*H546,2)</f>
        <v>0</v>
      </c>
      <c r="K546" s="252"/>
      <c r="L546" s="45"/>
      <c r="M546" s="253" t="s">
        <v>1</v>
      </c>
      <c r="N546" s="254" t="s">
        <v>38</v>
      </c>
      <c r="O546" s="92"/>
      <c r="P546" s="255">
        <f>O546*H546</f>
        <v>0</v>
      </c>
      <c r="Q546" s="255">
        <v>0</v>
      </c>
      <c r="R546" s="255">
        <f>Q546*H546</f>
        <v>0</v>
      </c>
      <c r="S546" s="255">
        <v>0</v>
      </c>
      <c r="T546" s="256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57" t="s">
        <v>258</v>
      </c>
      <c r="AT546" s="257" t="s">
        <v>162</v>
      </c>
      <c r="AU546" s="257" t="s">
        <v>81</v>
      </c>
      <c r="AY546" s="18" t="s">
        <v>160</v>
      </c>
      <c r="BE546" s="258">
        <f>IF(N546="základní",J546,0)</f>
        <v>0</v>
      </c>
      <c r="BF546" s="258">
        <f>IF(N546="snížená",J546,0)</f>
        <v>0</v>
      </c>
      <c r="BG546" s="258">
        <f>IF(N546="zákl. přenesená",J546,0)</f>
        <v>0</v>
      </c>
      <c r="BH546" s="258">
        <f>IF(N546="sníž. přenesená",J546,0)</f>
        <v>0</v>
      </c>
      <c r="BI546" s="258">
        <f>IF(N546="nulová",J546,0)</f>
        <v>0</v>
      </c>
      <c r="BJ546" s="18" t="s">
        <v>77</v>
      </c>
      <c r="BK546" s="258">
        <f>ROUND(I546*H546,2)</f>
        <v>0</v>
      </c>
      <c r="BL546" s="18" t="s">
        <v>258</v>
      </c>
      <c r="BM546" s="257" t="s">
        <v>783</v>
      </c>
    </row>
    <row r="547" s="13" customFormat="1">
      <c r="A547" s="13"/>
      <c r="B547" s="259"/>
      <c r="C547" s="260"/>
      <c r="D547" s="261" t="s">
        <v>168</v>
      </c>
      <c r="E547" s="262" t="s">
        <v>1</v>
      </c>
      <c r="F547" s="263" t="s">
        <v>784</v>
      </c>
      <c r="G547" s="260"/>
      <c r="H547" s="264">
        <v>182.59999999999999</v>
      </c>
      <c r="I547" s="265"/>
      <c r="J547" s="260"/>
      <c r="K547" s="260"/>
      <c r="L547" s="266"/>
      <c r="M547" s="267"/>
      <c r="N547" s="268"/>
      <c r="O547" s="268"/>
      <c r="P547" s="268"/>
      <c r="Q547" s="268"/>
      <c r="R547" s="268"/>
      <c r="S547" s="268"/>
      <c r="T547" s="269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70" t="s">
        <v>168</v>
      </c>
      <c r="AU547" s="270" t="s">
        <v>81</v>
      </c>
      <c r="AV547" s="13" t="s">
        <v>81</v>
      </c>
      <c r="AW547" s="13" t="s">
        <v>30</v>
      </c>
      <c r="AX547" s="13" t="s">
        <v>73</v>
      </c>
      <c r="AY547" s="270" t="s">
        <v>160</v>
      </c>
    </row>
    <row r="548" s="14" customFormat="1">
      <c r="A548" s="14"/>
      <c r="B548" s="271"/>
      <c r="C548" s="272"/>
      <c r="D548" s="261" t="s">
        <v>168</v>
      </c>
      <c r="E548" s="273" t="s">
        <v>1</v>
      </c>
      <c r="F548" s="274" t="s">
        <v>785</v>
      </c>
      <c r="G548" s="272"/>
      <c r="H548" s="273" t="s">
        <v>1</v>
      </c>
      <c r="I548" s="275"/>
      <c r="J548" s="272"/>
      <c r="K548" s="272"/>
      <c r="L548" s="276"/>
      <c r="M548" s="277"/>
      <c r="N548" s="278"/>
      <c r="O548" s="278"/>
      <c r="P548" s="278"/>
      <c r="Q548" s="278"/>
      <c r="R548" s="278"/>
      <c r="S548" s="278"/>
      <c r="T548" s="279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80" t="s">
        <v>168</v>
      </c>
      <c r="AU548" s="280" t="s">
        <v>81</v>
      </c>
      <c r="AV548" s="14" t="s">
        <v>77</v>
      </c>
      <c r="AW548" s="14" t="s">
        <v>30</v>
      </c>
      <c r="AX548" s="14" t="s">
        <v>73</v>
      </c>
      <c r="AY548" s="280" t="s">
        <v>160</v>
      </c>
    </row>
    <row r="549" s="13" customFormat="1">
      <c r="A549" s="13"/>
      <c r="B549" s="259"/>
      <c r="C549" s="260"/>
      <c r="D549" s="261" t="s">
        <v>168</v>
      </c>
      <c r="E549" s="262" t="s">
        <v>1</v>
      </c>
      <c r="F549" s="263" t="s">
        <v>786</v>
      </c>
      <c r="G549" s="260"/>
      <c r="H549" s="264">
        <v>44.100000000000001</v>
      </c>
      <c r="I549" s="265"/>
      <c r="J549" s="260"/>
      <c r="K549" s="260"/>
      <c r="L549" s="266"/>
      <c r="M549" s="267"/>
      <c r="N549" s="268"/>
      <c r="O549" s="268"/>
      <c r="P549" s="268"/>
      <c r="Q549" s="268"/>
      <c r="R549" s="268"/>
      <c r="S549" s="268"/>
      <c r="T549" s="269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70" t="s">
        <v>168</v>
      </c>
      <c r="AU549" s="270" t="s">
        <v>81</v>
      </c>
      <c r="AV549" s="13" t="s">
        <v>81</v>
      </c>
      <c r="AW549" s="13" t="s">
        <v>30</v>
      </c>
      <c r="AX549" s="13" t="s">
        <v>73</v>
      </c>
      <c r="AY549" s="270" t="s">
        <v>160</v>
      </c>
    </row>
    <row r="550" s="14" customFormat="1">
      <c r="A550" s="14"/>
      <c r="B550" s="271"/>
      <c r="C550" s="272"/>
      <c r="D550" s="261" t="s">
        <v>168</v>
      </c>
      <c r="E550" s="273" t="s">
        <v>1</v>
      </c>
      <c r="F550" s="274" t="s">
        <v>787</v>
      </c>
      <c r="G550" s="272"/>
      <c r="H550" s="273" t="s">
        <v>1</v>
      </c>
      <c r="I550" s="275"/>
      <c r="J550" s="272"/>
      <c r="K550" s="272"/>
      <c r="L550" s="276"/>
      <c r="M550" s="277"/>
      <c r="N550" s="278"/>
      <c r="O550" s="278"/>
      <c r="P550" s="278"/>
      <c r="Q550" s="278"/>
      <c r="R550" s="278"/>
      <c r="S550" s="278"/>
      <c r="T550" s="279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80" t="s">
        <v>168</v>
      </c>
      <c r="AU550" s="280" t="s">
        <v>81</v>
      </c>
      <c r="AV550" s="14" t="s">
        <v>77</v>
      </c>
      <c r="AW550" s="14" t="s">
        <v>30</v>
      </c>
      <c r="AX550" s="14" t="s">
        <v>73</v>
      </c>
      <c r="AY550" s="280" t="s">
        <v>160</v>
      </c>
    </row>
    <row r="551" s="13" customFormat="1">
      <c r="A551" s="13"/>
      <c r="B551" s="259"/>
      <c r="C551" s="260"/>
      <c r="D551" s="261" t="s">
        <v>168</v>
      </c>
      <c r="E551" s="262" t="s">
        <v>1</v>
      </c>
      <c r="F551" s="263" t="s">
        <v>788</v>
      </c>
      <c r="G551" s="260"/>
      <c r="H551" s="264">
        <v>2.5800000000000001</v>
      </c>
      <c r="I551" s="265"/>
      <c r="J551" s="260"/>
      <c r="K551" s="260"/>
      <c r="L551" s="266"/>
      <c r="M551" s="267"/>
      <c r="N551" s="268"/>
      <c r="O551" s="268"/>
      <c r="P551" s="268"/>
      <c r="Q551" s="268"/>
      <c r="R551" s="268"/>
      <c r="S551" s="268"/>
      <c r="T551" s="269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70" t="s">
        <v>168</v>
      </c>
      <c r="AU551" s="270" t="s">
        <v>81</v>
      </c>
      <c r="AV551" s="13" t="s">
        <v>81</v>
      </c>
      <c r="AW551" s="13" t="s">
        <v>30</v>
      </c>
      <c r="AX551" s="13" t="s">
        <v>73</v>
      </c>
      <c r="AY551" s="270" t="s">
        <v>160</v>
      </c>
    </row>
    <row r="552" s="14" customFormat="1">
      <c r="A552" s="14"/>
      <c r="B552" s="271"/>
      <c r="C552" s="272"/>
      <c r="D552" s="261" t="s">
        <v>168</v>
      </c>
      <c r="E552" s="273" t="s">
        <v>1</v>
      </c>
      <c r="F552" s="274" t="s">
        <v>170</v>
      </c>
      <c r="G552" s="272"/>
      <c r="H552" s="273" t="s">
        <v>1</v>
      </c>
      <c r="I552" s="275"/>
      <c r="J552" s="272"/>
      <c r="K552" s="272"/>
      <c r="L552" s="276"/>
      <c r="M552" s="277"/>
      <c r="N552" s="278"/>
      <c r="O552" s="278"/>
      <c r="P552" s="278"/>
      <c r="Q552" s="278"/>
      <c r="R552" s="278"/>
      <c r="S552" s="278"/>
      <c r="T552" s="279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80" t="s">
        <v>168</v>
      </c>
      <c r="AU552" s="280" t="s">
        <v>81</v>
      </c>
      <c r="AV552" s="14" t="s">
        <v>77</v>
      </c>
      <c r="AW552" s="14" t="s">
        <v>30</v>
      </c>
      <c r="AX552" s="14" t="s">
        <v>73</v>
      </c>
      <c r="AY552" s="280" t="s">
        <v>160</v>
      </c>
    </row>
    <row r="553" s="15" customFormat="1">
      <c r="A553" s="15"/>
      <c r="B553" s="281"/>
      <c r="C553" s="282"/>
      <c r="D553" s="261" t="s">
        <v>168</v>
      </c>
      <c r="E553" s="283" t="s">
        <v>1</v>
      </c>
      <c r="F553" s="284" t="s">
        <v>171</v>
      </c>
      <c r="G553" s="282"/>
      <c r="H553" s="285">
        <v>229.28</v>
      </c>
      <c r="I553" s="286"/>
      <c r="J553" s="282"/>
      <c r="K553" s="282"/>
      <c r="L553" s="287"/>
      <c r="M553" s="288"/>
      <c r="N553" s="289"/>
      <c r="O553" s="289"/>
      <c r="P553" s="289"/>
      <c r="Q553" s="289"/>
      <c r="R553" s="289"/>
      <c r="S553" s="289"/>
      <c r="T553" s="290"/>
      <c r="U553" s="15"/>
      <c r="V553" s="15"/>
      <c r="W553" s="15"/>
      <c r="X553" s="15"/>
      <c r="Y553" s="15"/>
      <c r="Z553" s="15"/>
      <c r="AA553" s="15"/>
      <c r="AB553" s="15"/>
      <c r="AC553" s="15"/>
      <c r="AD553" s="15"/>
      <c r="AE553" s="15"/>
      <c r="AT553" s="291" t="s">
        <v>168</v>
      </c>
      <c r="AU553" s="291" t="s">
        <v>81</v>
      </c>
      <c r="AV553" s="15" t="s">
        <v>166</v>
      </c>
      <c r="AW553" s="15" t="s">
        <v>30</v>
      </c>
      <c r="AX553" s="15" t="s">
        <v>77</v>
      </c>
      <c r="AY553" s="291" t="s">
        <v>160</v>
      </c>
    </row>
    <row r="554" s="2" customFormat="1" ht="21.75" customHeight="1">
      <c r="A554" s="39"/>
      <c r="B554" s="40"/>
      <c r="C554" s="292" t="s">
        <v>789</v>
      </c>
      <c r="D554" s="292" t="s">
        <v>230</v>
      </c>
      <c r="E554" s="293" t="s">
        <v>790</v>
      </c>
      <c r="F554" s="294" t="s">
        <v>791</v>
      </c>
      <c r="G554" s="295" t="s">
        <v>165</v>
      </c>
      <c r="H554" s="296">
        <v>149.018</v>
      </c>
      <c r="I554" s="297"/>
      <c r="J554" s="298">
        <f>ROUND(I554*H554,2)</f>
        <v>0</v>
      </c>
      <c r="K554" s="299"/>
      <c r="L554" s="300"/>
      <c r="M554" s="301" t="s">
        <v>1</v>
      </c>
      <c r="N554" s="302" t="s">
        <v>38</v>
      </c>
      <c r="O554" s="92"/>
      <c r="P554" s="255">
        <f>O554*H554</f>
        <v>0</v>
      </c>
      <c r="Q554" s="255">
        <v>0</v>
      </c>
      <c r="R554" s="255">
        <f>Q554*H554</f>
        <v>0</v>
      </c>
      <c r="S554" s="255">
        <v>0</v>
      </c>
      <c r="T554" s="256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57" t="s">
        <v>343</v>
      </c>
      <c r="AT554" s="257" t="s">
        <v>230</v>
      </c>
      <c r="AU554" s="257" t="s">
        <v>81</v>
      </c>
      <c r="AY554" s="18" t="s">
        <v>160</v>
      </c>
      <c r="BE554" s="258">
        <f>IF(N554="základní",J554,0)</f>
        <v>0</v>
      </c>
      <c r="BF554" s="258">
        <f>IF(N554="snížená",J554,0)</f>
        <v>0</v>
      </c>
      <c r="BG554" s="258">
        <f>IF(N554="zákl. přenesená",J554,0)</f>
        <v>0</v>
      </c>
      <c r="BH554" s="258">
        <f>IF(N554="sníž. přenesená",J554,0)</f>
        <v>0</v>
      </c>
      <c r="BI554" s="258">
        <f>IF(N554="nulová",J554,0)</f>
        <v>0</v>
      </c>
      <c r="BJ554" s="18" t="s">
        <v>77</v>
      </c>
      <c r="BK554" s="258">
        <f>ROUND(I554*H554,2)</f>
        <v>0</v>
      </c>
      <c r="BL554" s="18" t="s">
        <v>258</v>
      </c>
      <c r="BM554" s="257" t="s">
        <v>792</v>
      </c>
    </row>
    <row r="555" s="13" customFormat="1">
      <c r="A555" s="13"/>
      <c r="B555" s="259"/>
      <c r="C555" s="260"/>
      <c r="D555" s="261" t="s">
        <v>168</v>
      </c>
      <c r="E555" s="262" t="s">
        <v>1</v>
      </c>
      <c r="F555" s="263" t="s">
        <v>793</v>
      </c>
      <c r="G555" s="260"/>
      <c r="H555" s="264">
        <v>91.299999999999997</v>
      </c>
      <c r="I555" s="265"/>
      <c r="J555" s="260"/>
      <c r="K555" s="260"/>
      <c r="L555" s="266"/>
      <c r="M555" s="267"/>
      <c r="N555" s="268"/>
      <c r="O555" s="268"/>
      <c r="P555" s="268"/>
      <c r="Q555" s="268"/>
      <c r="R555" s="268"/>
      <c r="S555" s="268"/>
      <c r="T555" s="269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70" t="s">
        <v>168</v>
      </c>
      <c r="AU555" s="270" t="s">
        <v>81</v>
      </c>
      <c r="AV555" s="13" t="s">
        <v>81</v>
      </c>
      <c r="AW555" s="13" t="s">
        <v>30</v>
      </c>
      <c r="AX555" s="13" t="s">
        <v>73</v>
      </c>
      <c r="AY555" s="270" t="s">
        <v>160</v>
      </c>
    </row>
    <row r="556" s="14" customFormat="1">
      <c r="A556" s="14"/>
      <c r="B556" s="271"/>
      <c r="C556" s="272"/>
      <c r="D556" s="261" t="s">
        <v>168</v>
      </c>
      <c r="E556" s="273" t="s">
        <v>1</v>
      </c>
      <c r="F556" s="274" t="s">
        <v>794</v>
      </c>
      <c r="G556" s="272"/>
      <c r="H556" s="273" t="s">
        <v>1</v>
      </c>
      <c r="I556" s="275"/>
      <c r="J556" s="272"/>
      <c r="K556" s="272"/>
      <c r="L556" s="276"/>
      <c r="M556" s="277"/>
      <c r="N556" s="278"/>
      <c r="O556" s="278"/>
      <c r="P556" s="278"/>
      <c r="Q556" s="278"/>
      <c r="R556" s="278"/>
      <c r="S556" s="278"/>
      <c r="T556" s="279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80" t="s">
        <v>168</v>
      </c>
      <c r="AU556" s="280" t="s">
        <v>81</v>
      </c>
      <c r="AV556" s="14" t="s">
        <v>77</v>
      </c>
      <c r="AW556" s="14" t="s">
        <v>30</v>
      </c>
      <c r="AX556" s="14" t="s">
        <v>73</v>
      </c>
      <c r="AY556" s="280" t="s">
        <v>160</v>
      </c>
    </row>
    <row r="557" s="13" customFormat="1">
      <c r="A557" s="13"/>
      <c r="B557" s="259"/>
      <c r="C557" s="260"/>
      <c r="D557" s="261" t="s">
        <v>168</v>
      </c>
      <c r="E557" s="262" t="s">
        <v>1</v>
      </c>
      <c r="F557" s="263" t="s">
        <v>795</v>
      </c>
      <c r="G557" s="260"/>
      <c r="H557" s="264">
        <v>44.100000000000001</v>
      </c>
      <c r="I557" s="265"/>
      <c r="J557" s="260"/>
      <c r="K557" s="260"/>
      <c r="L557" s="266"/>
      <c r="M557" s="267"/>
      <c r="N557" s="268"/>
      <c r="O557" s="268"/>
      <c r="P557" s="268"/>
      <c r="Q557" s="268"/>
      <c r="R557" s="268"/>
      <c r="S557" s="268"/>
      <c r="T557" s="269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70" t="s">
        <v>168</v>
      </c>
      <c r="AU557" s="270" t="s">
        <v>81</v>
      </c>
      <c r="AV557" s="13" t="s">
        <v>81</v>
      </c>
      <c r="AW557" s="13" t="s">
        <v>30</v>
      </c>
      <c r="AX557" s="13" t="s">
        <v>73</v>
      </c>
      <c r="AY557" s="270" t="s">
        <v>160</v>
      </c>
    </row>
    <row r="558" s="14" customFormat="1">
      <c r="A558" s="14"/>
      <c r="B558" s="271"/>
      <c r="C558" s="272"/>
      <c r="D558" s="261" t="s">
        <v>168</v>
      </c>
      <c r="E558" s="273" t="s">
        <v>1</v>
      </c>
      <c r="F558" s="274" t="s">
        <v>787</v>
      </c>
      <c r="G558" s="272"/>
      <c r="H558" s="273" t="s">
        <v>1</v>
      </c>
      <c r="I558" s="275"/>
      <c r="J558" s="272"/>
      <c r="K558" s="272"/>
      <c r="L558" s="276"/>
      <c r="M558" s="277"/>
      <c r="N558" s="278"/>
      <c r="O558" s="278"/>
      <c r="P558" s="278"/>
      <c r="Q558" s="278"/>
      <c r="R558" s="278"/>
      <c r="S558" s="278"/>
      <c r="T558" s="279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80" t="s">
        <v>168</v>
      </c>
      <c r="AU558" s="280" t="s">
        <v>81</v>
      </c>
      <c r="AV558" s="14" t="s">
        <v>77</v>
      </c>
      <c r="AW558" s="14" t="s">
        <v>30</v>
      </c>
      <c r="AX558" s="14" t="s">
        <v>73</v>
      </c>
      <c r="AY558" s="280" t="s">
        <v>160</v>
      </c>
    </row>
    <row r="559" s="13" customFormat="1">
      <c r="A559" s="13"/>
      <c r="B559" s="259"/>
      <c r="C559" s="260"/>
      <c r="D559" s="261" t="s">
        <v>168</v>
      </c>
      <c r="E559" s="262" t="s">
        <v>1</v>
      </c>
      <c r="F559" s="263" t="s">
        <v>788</v>
      </c>
      <c r="G559" s="260"/>
      <c r="H559" s="264">
        <v>2.5800000000000001</v>
      </c>
      <c r="I559" s="265"/>
      <c r="J559" s="260"/>
      <c r="K559" s="260"/>
      <c r="L559" s="266"/>
      <c r="M559" s="267"/>
      <c r="N559" s="268"/>
      <c r="O559" s="268"/>
      <c r="P559" s="268"/>
      <c r="Q559" s="268"/>
      <c r="R559" s="268"/>
      <c r="S559" s="268"/>
      <c r="T559" s="269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70" t="s">
        <v>168</v>
      </c>
      <c r="AU559" s="270" t="s">
        <v>81</v>
      </c>
      <c r="AV559" s="13" t="s">
        <v>81</v>
      </c>
      <c r="AW559" s="13" t="s">
        <v>30</v>
      </c>
      <c r="AX559" s="13" t="s">
        <v>73</v>
      </c>
      <c r="AY559" s="270" t="s">
        <v>160</v>
      </c>
    </row>
    <row r="560" s="14" customFormat="1">
      <c r="A560" s="14"/>
      <c r="B560" s="271"/>
      <c r="C560" s="272"/>
      <c r="D560" s="261" t="s">
        <v>168</v>
      </c>
      <c r="E560" s="273" t="s">
        <v>1</v>
      </c>
      <c r="F560" s="274" t="s">
        <v>170</v>
      </c>
      <c r="G560" s="272"/>
      <c r="H560" s="273" t="s">
        <v>1</v>
      </c>
      <c r="I560" s="275"/>
      <c r="J560" s="272"/>
      <c r="K560" s="272"/>
      <c r="L560" s="276"/>
      <c r="M560" s="277"/>
      <c r="N560" s="278"/>
      <c r="O560" s="278"/>
      <c r="P560" s="278"/>
      <c r="Q560" s="278"/>
      <c r="R560" s="278"/>
      <c r="S560" s="278"/>
      <c r="T560" s="279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80" t="s">
        <v>168</v>
      </c>
      <c r="AU560" s="280" t="s">
        <v>81</v>
      </c>
      <c r="AV560" s="14" t="s">
        <v>77</v>
      </c>
      <c r="AW560" s="14" t="s">
        <v>30</v>
      </c>
      <c r="AX560" s="14" t="s">
        <v>73</v>
      </c>
      <c r="AY560" s="280" t="s">
        <v>160</v>
      </c>
    </row>
    <row r="561" s="15" customFormat="1">
      <c r="A561" s="15"/>
      <c r="B561" s="281"/>
      <c r="C561" s="282"/>
      <c r="D561" s="261" t="s">
        <v>168</v>
      </c>
      <c r="E561" s="283" t="s">
        <v>1</v>
      </c>
      <c r="F561" s="284" t="s">
        <v>171</v>
      </c>
      <c r="G561" s="282"/>
      <c r="H561" s="285">
        <v>137.98000000000002</v>
      </c>
      <c r="I561" s="286"/>
      <c r="J561" s="282"/>
      <c r="K561" s="282"/>
      <c r="L561" s="287"/>
      <c r="M561" s="288"/>
      <c r="N561" s="289"/>
      <c r="O561" s="289"/>
      <c r="P561" s="289"/>
      <c r="Q561" s="289"/>
      <c r="R561" s="289"/>
      <c r="S561" s="289"/>
      <c r="T561" s="290"/>
      <c r="U561" s="15"/>
      <c r="V561" s="15"/>
      <c r="W561" s="15"/>
      <c r="X561" s="15"/>
      <c r="Y561" s="15"/>
      <c r="Z561" s="15"/>
      <c r="AA561" s="15"/>
      <c r="AB561" s="15"/>
      <c r="AC561" s="15"/>
      <c r="AD561" s="15"/>
      <c r="AE561" s="15"/>
      <c r="AT561" s="291" t="s">
        <v>168</v>
      </c>
      <c r="AU561" s="291" t="s">
        <v>81</v>
      </c>
      <c r="AV561" s="15" t="s">
        <v>166</v>
      </c>
      <c r="AW561" s="15" t="s">
        <v>30</v>
      </c>
      <c r="AX561" s="15" t="s">
        <v>73</v>
      </c>
      <c r="AY561" s="291" t="s">
        <v>160</v>
      </c>
    </row>
    <row r="562" s="13" customFormat="1">
      <c r="A562" s="13"/>
      <c r="B562" s="259"/>
      <c r="C562" s="260"/>
      <c r="D562" s="261" t="s">
        <v>168</v>
      </c>
      <c r="E562" s="262" t="s">
        <v>1</v>
      </c>
      <c r="F562" s="263" t="s">
        <v>796</v>
      </c>
      <c r="G562" s="260"/>
      <c r="H562" s="264">
        <v>149.018</v>
      </c>
      <c r="I562" s="265"/>
      <c r="J562" s="260"/>
      <c r="K562" s="260"/>
      <c r="L562" s="266"/>
      <c r="M562" s="267"/>
      <c r="N562" s="268"/>
      <c r="O562" s="268"/>
      <c r="P562" s="268"/>
      <c r="Q562" s="268"/>
      <c r="R562" s="268"/>
      <c r="S562" s="268"/>
      <c r="T562" s="269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70" t="s">
        <v>168</v>
      </c>
      <c r="AU562" s="270" t="s">
        <v>81</v>
      </c>
      <c r="AV562" s="13" t="s">
        <v>81</v>
      </c>
      <c r="AW562" s="13" t="s">
        <v>30</v>
      </c>
      <c r="AX562" s="13" t="s">
        <v>73</v>
      </c>
      <c r="AY562" s="270" t="s">
        <v>160</v>
      </c>
    </row>
    <row r="563" s="15" customFormat="1">
      <c r="A563" s="15"/>
      <c r="B563" s="281"/>
      <c r="C563" s="282"/>
      <c r="D563" s="261" t="s">
        <v>168</v>
      </c>
      <c r="E563" s="283" t="s">
        <v>1</v>
      </c>
      <c r="F563" s="284" t="s">
        <v>171</v>
      </c>
      <c r="G563" s="282"/>
      <c r="H563" s="285">
        <v>149.018</v>
      </c>
      <c r="I563" s="286"/>
      <c r="J563" s="282"/>
      <c r="K563" s="282"/>
      <c r="L563" s="287"/>
      <c r="M563" s="288"/>
      <c r="N563" s="289"/>
      <c r="O563" s="289"/>
      <c r="P563" s="289"/>
      <c r="Q563" s="289"/>
      <c r="R563" s="289"/>
      <c r="S563" s="289"/>
      <c r="T563" s="290"/>
      <c r="U563" s="15"/>
      <c r="V563" s="15"/>
      <c r="W563" s="15"/>
      <c r="X563" s="15"/>
      <c r="Y563" s="15"/>
      <c r="Z563" s="15"/>
      <c r="AA563" s="15"/>
      <c r="AB563" s="15"/>
      <c r="AC563" s="15"/>
      <c r="AD563" s="15"/>
      <c r="AE563" s="15"/>
      <c r="AT563" s="291" t="s">
        <v>168</v>
      </c>
      <c r="AU563" s="291" t="s">
        <v>81</v>
      </c>
      <c r="AV563" s="15" t="s">
        <v>166</v>
      </c>
      <c r="AW563" s="15" t="s">
        <v>30</v>
      </c>
      <c r="AX563" s="15" t="s">
        <v>77</v>
      </c>
      <c r="AY563" s="291" t="s">
        <v>160</v>
      </c>
    </row>
    <row r="564" s="2" customFormat="1" ht="21.75" customHeight="1">
      <c r="A564" s="39"/>
      <c r="B564" s="40"/>
      <c r="C564" s="292" t="s">
        <v>797</v>
      </c>
      <c r="D564" s="292" t="s">
        <v>230</v>
      </c>
      <c r="E564" s="293" t="s">
        <v>798</v>
      </c>
      <c r="F564" s="294" t="s">
        <v>799</v>
      </c>
      <c r="G564" s="295" t="s">
        <v>165</v>
      </c>
      <c r="H564" s="296">
        <v>100.43000000000001</v>
      </c>
      <c r="I564" s="297"/>
      <c r="J564" s="298">
        <f>ROUND(I564*H564,2)</f>
        <v>0</v>
      </c>
      <c r="K564" s="299"/>
      <c r="L564" s="300"/>
      <c r="M564" s="301" t="s">
        <v>1</v>
      </c>
      <c r="N564" s="302" t="s">
        <v>38</v>
      </c>
      <c r="O564" s="92"/>
      <c r="P564" s="255">
        <f>O564*H564</f>
        <v>0</v>
      </c>
      <c r="Q564" s="255">
        <v>0</v>
      </c>
      <c r="R564" s="255">
        <f>Q564*H564</f>
        <v>0</v>
      </c>
      <c r="S564" s="255">
        <v>0</v>
      </c>
      <c r="T564" s="256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57" t="s">
        <v>343</v>
      </c>
      <c r="AT564" s="257" t="s">
        <v>230</v>
      </c>
      <c r="AU564" s="257" t="s">
        <v>81</v>
      </c>
      <c r="AY564" s="18" t="s">
        <v>160</v>
      </c>
      <c r="BE564" s="258">
        <f>IF(N564="základní",J564,0)</f>
        <v>0</v>
      </c>
      <c r="BF564" s="258">
        <f>IF(N564="snížená",J564,0)</f>
        <v>0</v>
      </c>
      <c r="BG564" s="258">
        <f>IF(N564="zákl. přenesená",J564,0)</f>
        <v>0</v>
      </c>
      <c r="BH564" s="258">
        <f>IF(N564="sníž. přenesená",J564,0)</f>
        <v>0</v>
      </c>
      <c r="BI564" s="258">
        <f>IF(N564="nulová",J564,0)</f>
        <v>0</v>
      </c>
      <c r="BJ564" s="18" t="s">
        <v>77</v>
      </c>
      <c r="BK564" s="258">
        <f>ROUND(I564*H564,2)</f>
        <v>0</v>
      </c>
      <c r="BL564" s="18" t="s">
        <v>258</v>
      </c>
      <c r="BM564" s="257" t="s">
        <v>800</v>
      </c>
    </row>
    <row r="565" s="13" customFormat="1">
      <c r="A565" s="13"/>
      <c r="B565" s="259"/>
      <c r="C565" s="260"/>
      <c r="D565" s="261" t="s">
        <v>168</v>
      </c>
      <c r="E565" s="262" t="s">
        <v>1</v>
      </c>
      <c r="F565" s="263" t="s">
        <v>793</v>
      </c>
      <c r="G565" s="260"/>
      <c r="H565" s="264">
        <v>91.299999999999997</v>
      </c>
      <c r="I565" s="265"/>
      <c r="J565" s="260"/>
      <c r="K565" s="260"/>
      <c r="L565" s="266"/>
      <c r="M565" s="267"/>
      <c r="N565" s="268"/>
      <c r="O565" s="268"/>
      <c r="P565" s="268"/>
      <c r="Q565" s="268"/>
      <c r="R565" s="268"/>
      <c r="S565" s="268"/>
      <c r="T565" s="269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70" t="s">
        <v>168</v>
      </c>
      <c r="AU565" s="270" t="s">
        <v>81</v>
      </c>
      <c r="AV565" s="13" t="s">
        <v>81</v>
      </c>
      <c r="AW565" s="13" t="s">
        <v>30</v>
      </c>
      <c r="AX565" s="13" t="s">
        <v>73</v>
      </c>
      <c r="AY565" s="270" t="s">
        <v>160</v>
      </c>
    </row>
    <row r="566" s="15" customFormat="1">
      <c r="A566" s="15"/>
      <c r="B566" s="281"/>
      <c r="C566" s="282"/>
      <c r="D566" s="261" t="s">
        <v>168</v>
      </c>
      <c r="E566" s="283" t="s">
        <v>1</v>
      </c>
      <c r="F566" s="284" t="s">
        <v>171</v>
      </c>
      <c r="G566" s="282"/>
      <c r="H566" s="285">
        <v>91.299999999999997</v>
      </c>
      <c r="I566" s="286"/>
      <c r="J566" s="282"/>
      <c r="K566" s="282"/>
      <c r="L566" s="287"/>
      <c r="M566" s="288"/>
      <c r="N566" s="289"/>
      <c r="O566" s="289"/>
      <c r="P566" s="289"/>
      <c r="Q566" s="289"/>
      <c r="R566" s="289"/>
      <c r="S566" s="289"/>
      <c r="T566" s="290"/>
      <c r="U566" s="15"/>
      <c r="V566" s="15"/>
      <c r="W566" s="15"/>
      <c r="X566" s="15"/>
      <c r="Y566" s="15"/>
      <c r="Z566" s="15"/>
      <c r="AA566" s="15"/>
      <c r="AB566" s="15"/>
      <c r="AC566" s="15"/>
      <c r="AD566" s="15"/>
      <c r="AE566" s="15"/>
      <c r="AT566" s="291" t="s">
        <v>168</v>
      </c>
      <c r="AU566" s="291" t="s">
        <v>81</v>
      </c>
      <c r="AV566" s="15" t="s">
        <v>166</v>
      </c>
      <c r="AW566" s="15" t="s">
        <v>30</v>
      </c>
      <c r="AX566" s="15" t="s">
        <v>73</v>
      </c>
      <c r="AY566" s="291" t="s">
        <v>160</v>
      </c>
    </row>
    <row r="567" s="13" customFormat="1">
      <c r="A567" s="13"/>
      <c r="B567" s="259"/>
      <c r="C567" s="260"/>
      <c r="D567" s="261" t="s">
        <v>168</v>
      </c>
      <c r="E567" s="262" t="s">
        <v>1</v>
      </c>
      <c r="F567" s="263" t="s">
        <v>801</v>
      </c>
      <c r="G567" s="260"/>
      <c r="H567" s="264">
        <v>100.43000000000001</v>
      </c>
      <c r="I567" s="265"/>
      <c r="J567" s="260"/>
      <c r="K567" s="260"/>
      <c r="L567" s="266"/>
      <c r="M567" s="267"/>
      <c r="N567" s="268"/>
      <c r="O567" s="268"/>
      <c r="P567" s="268"/>
      <c r="Q567" s="268"/>
      <c r="R567" s="268"/>
      <c r="S567" s="268"/>
      <c r="T567" s="269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70" t="s">
        <v>168</v>
      </c>
      <c r="AU567" s="270" t="s">
        <v>81</v>
      </c>
      <c r="AV567" s="13" t="s">
        <v>81</v>
      </c>
      <c r="AW567" s="13" t="s">
        <v>30</v>
      </c>
      <c r="AX567" s="13" t="s">
        <v>73</v>
      </c>
      <c r="AY567" s="270" t="s">
        <v>160</v>
      </c>
    </row>
    <row r="568" s="15" customFormat="1">
      <c r="A568" s="15"/>
      <c r="B568" s="281"/>
      <c r="C568" s="282"/>
      <c r="D568" s="261" t="s">
        <v>168</v>
      </c>
      <c r="E568" s="283" t="s">
        <v>1</v>
      </c>
      <c r="F568" s="284" t="s">
        <v>171</v>
      </c>
      <c r="G568" s="282"/>
      <c r="H568" s="285">
        <v>100.43000000000001</v>
      </c>
      <c r="I568" s="286"/>
      <c r="J568" s="282"/>
      <c r="K568" s="282"/>
      <c r="L568" s="287"/>
      <c r="M568" s="288"/>
      <c r="N568" s="289"/>
      <c r="O568" s="289"/>
      <c r="P568" s="289"/>
      <c r="Q568" s="289"/>
      <c r="R568" s="289"/>
      <c r="S568" s="289"/>
      <c r="T568" s="290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T568" s="291" t="s">
        <v>168</v>
      </c>
      <c r="AU568" s="291" t="s">
        <v>81</v>
      </c>
      <c r="AV568" s="15" t="s">
        <v>166</v>
      </c>
      <c r="AW568" s="15" t="s">
        <v>30</v>
      </c>
      <c r="AX568" s="15" t="s">
        <v>77</v>
      </c>
      <c r="AY568" s="291" t="s">
        <v>160</v>
      </c>
    </row>
    <row r="569" s="2" customFormat="1" ht="21.75" customHeight="1">
      <c r="A569" s="39"/>
      <c r="B569" s="40"/>
      <c r="C569" s="245" t="s">
        <v>802</v>
      </c>
      <c r="D569" s="245" t="s">
        <v>162</v>
      </c>
      <c r="E569" s="246" t="s">
        <v>803</v>
      </c>
      <c r="F569" s="247" t="s">
        <v>804</v>
      </c>
      <c r="G569" s="248" t="s">
        <v>646</v>
      </c>
      <c r="H569" s="314"/>
      <c r="I569" s="250"/>
      <c r="J569" s="251">
        <f>ROUND(I569*H569,2)</f>
        <v>0</v>
      </c>
      <c r="K569" s="252"/>
      <c r="L569" s="45"/>
      <c r="M569" s="253" t="s">
        <v>1</v>
      </c>
      <c r="N569" s="254" t="s">
        <v>38</v>
      </c>
      <c r="O569" s="92"/>
      <c r="P569" s="255">
        <f>O569*H569</f>
        <v>0</v>
      </c>
      <c r="Q569" s="255">
        <v>0</v>
      </c>
      <c r="R569" s="255">
        <f>Q569*H569</f>
        <v>0</v>
      </c>
      <c r="S569" s="255">
        <v>0</v>
      </c>
      <c r="T569" s="256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57" t="s">
        <v>258</v>
      </c>
      <c r="AT569" s="257" t="s">
        <v>162</v>
      </c>
      <c r="AU569" s="257" t="s">
        <v>81</v>
      </c>
      <c r="AY569" s="18" t="s">
        <v>160</v>
      </c>
      <c r="BE569" s="258">
        <f>IF(N569="základní",J569,0)</f>
        <v>0</v>
      </c>
      <c r="BF569" s="258">
        <f>IF(N569="snížená",J569,0)</f>
        <v>0</v>
      </c>
      <c r="BG569" s="258">
        <f>IF(N569="zákl. přenesená",J569,0)</f>
        <v>0</v>
      </c>
      <c r="BH569" s="258">
        <f>IF(N569="sníž. přenesená",J569,0)</f>
        <v>0</v>
      </c>
      <c r="BI569" s="258">
        <f>IF(N569="nulová",J569,0)</f>
        <v>0</v>
      </c>
      <c r="BJ569" s="18" t="s">
        <v>77</v>
      </c>
      <c r="BK569" s="258">
        <f>ROUND(I569*H569,2)</f>
        <v>0</v>
      </c>
      <c r="BL569" s="18" t="s">
        <v>258</v>
      </c>
      <c r="BM569" s="257" t="s">
        <v>805</v>
      </c>
    </row>
    <row r="570" s="12" customFormat="1" ht="22.8" customHeight="1">
      <c r="A570" s="12"/>
      <c r="B570" s="229"/>
      <c r="C570" s="230"/>
      <c r="D570" s="231" t="s">
        <v>72</v>
      </c>
      <c r="E570" s="243" t="s">
        <v>806</v>
      </c>
      <c r="F570" s="243" t="s">
        <v>807</v>
      </c>
      <c r="G570" s="230"/>
      <c r="H570" s="230"/>
      <c r="I570" s="233"/>
      <c r="J570" s="244">
        <f>BK570</f>
        <v>0</v>
      </c>
      <c r="K570" s="230"/>
      <c r="L570" s="235"/>
      <c r="M570" s="236"/>
      <c r="N570" s="237"/>
      <c r="O570" s="237"/>
      <c r="P570" s="238">
        <f>SUM(P571:P582)</f>
        <v>0</v>
      </c>
      <c r="Q570" s="237"/>
      <c r="R570" s="238">
        <f>SUM(R571:R582)</f>
        <v>0</v>
      </c>
      <c r="S570" s="237"/>
      <c r="T570" s="239">
        <f>SUM(T571:T582)</f>
        <v>0</v>
      </c>
      <c r="U570" s="12"/>
      <c r="V570" s="12"/>
      <c r="W570" s="12"/>
      <c r="X570" s="12"/>
      <c r="Y570" s="12"/>
      <c r="Z570" s="12"/>
      <c r="AA570" s="12"/>
      <c r="AB570" s="12"/>
      <c r="AC570" s="12"/>
      <c r="AD570" s="12"/>
      <c r="AE570" s="12"/>
      <c r="AR570" s="240" t="s">
        <v>81</v>
      </c>
      <c r="AT570" s="241" t="s">
        <v>72</v>
      </c>
      <c r="AU570" s="241" t="s">
        <v>77</v>
      </c>
      <c r="AY570" s="240" t="s">
        <v>160</v>
      </c>
      <c r="BK570" s="242">
        <f>SUM(BK571:BK582)</f>
        <v>0</v>
      </c>
    </row>
    <row r="571" s="2" customFormat="1" ht="21.75" customHeight="1">
      <c r="A571" s="39"/>
      <c r="B571" s="40"/>
      <c r="C571" s="245" t="s">
        <v>808</v>
      </c>
      <c r="D571" s="245" t="s">
        <v>162</v>
      </c>
      <c r="E571" s="246" t="s">
        <v>809</v>
      </c>
      <c r="F571" s="247" t="s">
        <v>810</v>
      </c>
      <c r="G571" s="248" t="s">
        <v>528</v>
      </c>
      <c r="H571" s="249">
        <v>1</v>
      </c>
      <c r="I571" s="250"/>
      <c r="J571" s="251">
        <f>ROUND(I571*H571,2)</f>
        <v>0</v>
      </c>
      <c r="K571" s="252"/>
      <c r="L571" s="45"/>
      <c r="M571" s="253" t="s">
        <v>1</v>
      </c>
      <c r="N571" s="254" t="s">
        <v>38</v>
      </c>
      <c r="O571" s="92"/>
      <c r="P571" s="255">
        <f>O571*H571</f>
        <v>0</v>
      </c>
      <c r="Q571" s="255">
        <v>0</v>
      </c>
      <c r="R571" s="255">
        <f>Q571*H571</f>
        <v>0</v>
      </c>
      <c r="S571" s="255">
        <v>0</v>
      </c>
      <c r="T571" s="256">
        <f>S571*H571</f>
        <v>0</v>
      </c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R571" s="257" t="s">
        <v>258</v>
      </c>
      <c r="AT571" s="257" t="s">
        <v>162</v>
      </c>
      <c r="AU571" s="257" t="s">
        <v>81</v>
      </c>
      <c r="AY571" s="18" t="s">
        <v>160</v>
      </c>
      <c r="BE571" s="258">
        <f>IF(N571="základní",J571,0)</f>
        <v>0</v>
      </c>
      <c r="BF571" s="258">
        <f>IF(N571="snížená",J571,0)</f>
        <v>0</v>
      </c>
      <c r="BG571" s="258">
        <f>IF(N571="zákl. přenesená",J571,0)</f>
        <v>0</v>
      </c>
      <c r="BH571" s="258">
        <f>IF(N571="sníž. přenesená",J571,0)</f>
        <v>0</v>
      </c>
      <c r="BI571" s="258">
        <f>IF(N571="nulová",J571,0)</f>
        <v>0</v>
      </c>
      <c r="BJ571" s="18" t="s">
        <v>77</v>
      </c>
      <c r="BK571" s="258">
        <f>ROUND(I571*H571,2)</f>
        <v>0</v>
      </c>
      <c r="BL571" s="18" t="s">
        <v>258</v>
      </c>
      <c r="BM571" s="257" t="s">
        <v>811</v>
      </c>
    </row>
    <row r="572" s="2" customFormat="1" ht="21.75" customHeight="1">
      <c r="A572" s="39"/>
      <c r="B572" s="40"/>
      <c r="C572" s="245" t="s">
        <v>812</v>
      </c>
      <c r="D572" s="245" t="s">
        <v>162</v>
      </c>
      <c r="E572" s="246" t="s">
        <v>813</v>
      </c>
      <c r="F572" s="247" t="s">
        <v>814</v>
      </c>
      <c r="G572" s="248" t="s">
        <v>165</v>
      </c>
      <c r="H572" s="249">
        <v>4.4409999999999998</v>
      </c>
      <c r="I572" s="250"/>
      <c r="J572" s="251">
        <f>ROUND(I572*H572,2)</f>
        <v>0</v>
      </c>
      <c r="K572" s="252"/>
      <c r="L572" s="45"/>
      <c r="M572" s="253" t="s">
        <v>1</v>
      </c>
      <c r="N572" s="254" t="s">
        <v>38</v>
      </c>
      <c r="O572" s="92"/>
      <c r="P572" s="255">
        <f>O572*H572</f>
        <v>0</v>
      </c>
      <c r="Q572" s="255">
        <v>0</v>
      </c>
      <c r="R572" s="255">
        <f>Q572*H572</f>
        <v>0</v>
      </c>
      <c r="S572" s="255">
        <v>0</v>
      </c>
      <c r="T572" s="256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57" t="s">
        <v>258</v>
      </c>
      <c r="AT572" s="257" t="s">
        <v>162</v>
      </c>
      <c r="AU572" s="257" t="s">
        <v>81</v>
      </c>
      <c r="AY572" s="18" t="s">
        <v>160</v>
      </c>
      <c r="BE572" s="258">
        <f>IF(N572="základní",J572,0)</f>
        <v>0</v>
      </c>
      <c r="BF572" s="258">
        <f>IF(N572="snížená",J572,0)</f>
        <v>0</v>
      </c>
      <c r="BG572" s="258">
        <f>IF(N572="zákl. přenesená",J572,0)</f>
        <v>0</v>
      </c>
      <c r="BH572" s="258">
        <f>IF(N572="sníž. přenesená",J572,0)</f>
        <v>0</v>
      </c>
      <c r="BI572" s="258">
        <f>IF(N572="nulová",J572,0)</f>
        <v>0</v>
      </c>
      <c r="BJ572" s="18" t="s">
        <v>77</v>
      </c>
      <c r="BK572" s="258">
        <f>ROUND(I572*H572,2)</f>
        <v>0</v>
      </c>
      <c r="BL572" s="18" t="s">
        <v>258</v>
      </c>
      <c r="BM572" s="257" t="s">
        <v>815</v>
      </c>
    </row>
    <row r="573" s="13" customFormat="1">
      <c r="A573" s="13"/>
      <c r="B573" s="259"/>
      <c r="C573" s="260"/>
      <c r="D573" s="261" t="s">
        <v>168</v>
      </c>
      <c r="E573" s="262" t="s">
        <v>1</v>
      </c>
      <c r="F573" s="263" t="s">
        <v>816</v>
      </c>
      <c r="G573" s="260"/>
      <c r="H573" s="264">
        <v>4.4409999999999998</v>
      </c>
      <c r="I573" s="265"/>
      <c r="J573" s="260"/>
      <c r="K573" s="260"/>
      <c r="L573" s="266"/>
      <c r="M573" s="267"/>
      <c r="N573" s="268"/>
      <c r="O573" s="268"/>
      <c r="P573" s="268"/>
      <c r="Q573" s="268"/>
      <c r="R573" s="268"/>
      <c r="S573" s="268"/>
      <c r="T573" s="269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70" t="s">
        <v>168</v>
      </c>
      <c r="AU573" s="270" t="s">
        <v>81</v>
      </c>
      <c r="AV573" s="13" t="s">
        <v>81</v>
      </c>
      <c r="AW573" s="13" t="s">
        <v>30</v>
      </c>
      <c r="AX573" s="13" t="s">
        <v>73</v>
      </c>
      <c r="AY573" s="270" t="s">
        <v>160</v>
      </c>
    </row>
    <row r="574" s="14" customFormat="1">
      <c r="A574" s="14"/>
      <c r="B574" s="271"/>
      <c r="C574" s="272"/>
      <c r="D574" s="261" t="s">
        <v>168</v>
      </c>
      <c r="E574" s="273" t="s">
        <v>1</v>
      </c>
      <c r="F574" s="274" t="s">
        <v>817</v>
      </c>
      <c r="G574" s="272"/>
      <c r="H574" s="273" t="s">
        <v>1</v>
      </c>
      <c r="I574" s="275"/>
      <c r="J574" s="272"/>
      <c r="K574" s="272"/>
      <c r="L574" s="276"/>
      <c r="M574" s="277"/>
      <c r="N574" s="278"/>
      <c r="O574" s="278"/>
      <c r="P574" s="278"/>
      <c r="Q574" s="278"/>
      <c r="R574" s="278"/>
      <c r="S574" s="278"/>
      <c r="T574" s="279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80" t="s">
        <v>168</v>
      </c>
      <c r="AU574" s="280" t="s">
        <v>81</v>
      </c>
      <c r="AV574" s="14" t="s">
        <v>77</v>
      </c>
      <c r="AW574" s="14" t="s">
        <v>30</v>
      </c>
      <c r="AX574" s="14" t="s">
        <v>73</v>
      </c>
      <c r="AY574" s="280" t="s">
        <v>160</v>
      </c>
    </row>
    <row r="575" s="15" customFormat="1">
      <c r="A575" s="15"/>
      <c r="B575" s="281"/>
      <c r="C575" s="282"/>
      <c r="D575" s="261" t="s">
        <v>168</v>
      </c>
      <c r="E575" s="283" t="s">
        <v>1</v>
      </c>
      <c r="F575" s="284" t="s">
        <v>171</v>
      </c>
      <c r="G575" s="282"/>
      <c r="H575" s="285">
        <v>4.4409999999999998</v>
      </c>
      <c r="I575" s="286"/>
      <c r="J575" s="282"/>
      <c r="K575" s="282"/>
      <c r="L575" s="287"/>
      <c r="M575" s="288"/>
      <c r="N575" s="289"/>
      <c r="O575" s="289"/>
      <c r="P575" s="289"/>
      <c r="Q575" s="289"/>
      <c r="R575" s="289"/>
      <c r="S575" s="289"/>
      <c r="T575" s="290"/>
      <c r="U575" s="15"/>
      <c r="V575" s="15"/>
      <c r="W575" s="15"/>
      <c r="X575" s="15"/>
      <c r="Y575" s="15"/>
      <c r="Z575" s="15"/>
      <c r="AA575" s="15"/>
      <c r="AB575" s="15"/>
      <c r="AC575" s="15"/>
      <c r="AD575" s="15"/>
      <c r="AE575" s="15"/>
      <c r="AT575" s="291" t="s">
        <v>168</v>
      </c>
      <c r="AU575" s="291" t="s">
        <v>81</v>
      </c>
      <c r="AV575" s="15" t="s">
        <v>166</v>
      </c>
      <c r="AW575" s="15" t="s">
        <v>30</v>
      </c>
      <c r="AX575" s="15" t="s">
        <v>77</v>
      </c>
      <c r="AY575" s="291" t="s">
        <v>160</v>
      </c>
    </row>
    <row r="576" s="2" customFormat="1" ht="21.75" customHeight="1">
      <c r="A576" s="39"/>
      <c r="B576" s="40"/>
      <c r="C576" s="245" t="s">
        <v>818</v>
      </c>
      <c r="D576" s="245" t="s">
        <v>162</v>
      </c>
      <c r="E576" s="246" t="s">
        <v>819</v>
      </c>
      <c r="F576" s="247" t="s">
        <v>820</v>
      </c>
      <c r="G576" s="248" t="s">
        <v>165</v>
      </c>
      <c r="H576" s="249">
        <v>35.920000000000002</v>
      </c>
      <c r="I576" s="250"/>
      <c r="J576" s="251">
        <f>ROUND(I576*H576,2)</f>
        <v>0</v>
      </c>
      <c r="K576" s="252"/>
      <c r="L576" s="45"/>
      <c r="M576" s="253" t="s">
        <v>1</v>
      </c>
      <c r="N576" s="254" t="s">
        <v>38</v>
      </c>
      <c r="O576" s="92"/>
      <c r="P576" s="255">
        <f>O576*H576</f>
        <v>0</v>
      </c>
      <c r="Q576" s="255">
        <v>0</v>
      </c>
      <c r="R576" s="255">
        <f>Q576*H576</f>
        <v>0</v>
      </c>
      <c r="S576" s="255">
        <v>0</v>
      </c>
      <c r="T576" s="256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57" t="s">
        <v>258</v>
      </c>
      <c r="AT576" s="257" t="s">
        <v>162</v>
      </c>
      <c r="AU576" s="257" t="s">
        <v>81</v>
      </c>
      <c r="AY576" s="18" t="s">
        <v>160</v>
      </c>
      <c r="BE576" s="258">
        <f>IF(N576="základní",J576,0)</f>
        <v>0</v>
      </c>
      <c r="BF576" s="258">
        <f>IF(N576="snížená",J576,0)</f>
        <v>0</v>
      </c>
      <c r="BG576" s="258">
        <f>IF(N576="zákl. přenesená",J576,0)</f>
        <v>0</v>
      </c>
      <c r="BH576" s="258">
        <f>IF(N576="sníž. přenesená",J576,0)</f>
        <v>0</v>
      </c>
      <c r="BI576" s="258">
        <f>IF(N576="nulová",J576,0)</f>
        <v>0</v>
      </c>
      <c r="BJ576" s="18" t="s">
        <v>77</v>
      </c>
      <c r="BK576" s="258">
        <f>ROUND(I576*H576,2)</f>
        <v>0</v>
      </c>
      <c r="BL576" s="18" t="s">
        <v>258</v>
      </c>
      <c r="BM576" s="257" t="s">
        <v>821</v>
      </c>
    </row>
    <row r="577" s="13" customFormat="1">
      <c r="A577" s="13"/>
      <c r="B577" s="259"/>
      <c r="C577" s="260"/>
      <c r="D577" s="261" t="s">
        <v>168</v>
      </c>
      <c r="E577" s="262" t="s">
        <v>1</v>
      </c>
      <c r="F577" s="263" t="s">
        <v>822</v>
      </c>
      <c r="G577" s="260"/>
      <c r="H577" s="264">
        <v>25.359999999999999</v>
      </c>
      <c r="I577" s="265"/>
      <c r="J577" s="260"/>
      <c r="K577" s="260"/>
      <c r="L577" s="266"/>
      <c r="M577" s="267"/>
      <c r="N577" s="268"/>
      <c r="O577" s="268"/>
      <c r="P577" s="268"/>
      <c r="Q577" s="268"/>
      <c r="R577" s="268"/>
      <c r="S577" s="268"/>
      <c r="T577" s="269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70" t="s">
        <v>168</v>
      </c>
      <c r="AU577" s="270" t="s">
        <v>81</v>
      </c>
      <c r="AV577" s="13" t="s">
        <v>81</v>
      </c>
      <c r="AW577" s="13" t="s">
        <v>30</v>
      </c>
      <c r="AX577" s="13" t="s">
        <v>73</v>
      </c>
      <c r="AY577" s="270" t="s">
        <v>160</v>
      </c>
    </row>
    <row r="578" s="13" customFormat="1">
      <c r="A578" s="13"/>
      <c r="B578" s="259"/>
      <c r="C578" s="260"/>
      <c r="D578" s="261" t="s">
        <v>168</v>
      </c>
      <c r="E578" s="262" t="s">
        <v>1</v>
      </c>
      <c r="F578" s="263" t="s">
        <v>823</v>
      </c>
      <c r="G578" s="260"/>
      <c r="H578" s="264">
        <v>3.7599999999999998</v>
      </c>
      <c r="I578" s="265"/>
      <c r="J578" s="260"/>
      <c r="K578" s="260"/>
      <c r="L578" s="266"/>
      <c r="M578" s="267"/>
      <c r="N578" s="268"/>
      <c r="O578" s="268"/>
      <c r="P578" s="268"/>
      <c r="Q578" s="268"/>
      <c r="R578" s="268"/>
      <c r="S578" s="268"/>
      <c r="T578" s="269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70" t="s">
        <v>168</v>
      </c>
      <c r="AU578" s="270" t="s">
        <v>81</v>
      </c>
      <c r="AV578" s="13" t="s">
        <v>81</v>
      </c>
      <c r="AW578" s="13" t="s">
        <v>30</v>
      </c>
      <c r="AX578" s="13" t="s">
        <v>73</v>
      </c>
      <c r="AY578" s="270" t="s">
        <v>160</v>
      </c>
    </row>
    <row r="579" s="13" customFormat="1">
      <c r="A579" s="13"/>
      <c r="B579" s="259"/>
      <c r="C579" s="260"/>
      <c r="D579" s="261" t="s">
        <v>168</v>
      </c>
      <c r="E579" s="262" t="s">
        <v>1</v>
      </c>
      <c r="F579" s="263" t="s">
        <v>824</v>
      </c>
      <c r="G579" s="260"/>
      <c r="H579" s="264">
        <v>6.7999999999999998</v>
      </c>
      <c r="I579" s="265"/>
      <c r="J579" s="260"/>
      <c r="K579" s="260"/>
      <c r="L579" s="266"/>
      <c r="M579" s="267"/>
      <c r="N579" s="268"/>
      <c r="O579" s="268"/>
      <c r="P579" s="268"/>
      <c r="Q579" s="268"/>
      <c r="R579" s="268"/>
      <c r="S579" s="268"/>
      <c r="T579" s="269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70" t="s">
        <v>168</v>
      </c>
      <c r="AU579" s="270" t="s">
        <v>81</v>
      </c>
      <c r="AV579" s="13" t="s">
        <v>81</v>
      </c>
      <c r="AW579" s="13" t="s">
        <v>30</v>
      </c>
      <c r="AX579" s="13" t="s">
        <v>73</v>
      </c>
      <c r="AY579" s="270" t="s">
        <v>160</v>
      </c>
    </row>
    <row r="580" s="14" customFormat="1">
      <c r="A580" s="14"/>
      <c r="B580" s="271"/>
      <c r="C580" s="272"/>
      <c r="D580" s="261" t="s">
        <v>168</v>
      </c>
      <c r="E580" s="273" t="s">
        <v>1</v>
      </c>
      <c r="F580" s="274" t="s">
        <v>825</v>
      </c>
      <c r="G580" s="272"/>
      <c r="H580" s="273" t="s">
        <v>1</v>
      </c>
      <c r="I580" s="275"/>
      <c r="J580" s="272"/>
      <c r="K580" s="272"/>
      <c r="L580" s="276"/>
      <c r="M580" s="277"/>
      <c r="N580" s="278"/>
      <c r="O580" s="278"/>
      <c r="P580" s="278"/>
      <c r="Q580" s="278"/>
      <c r="R580" s="278"/>
      <c r="S580" s="278"/>
      <c r="T580" s="279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80" t="s">
        <v>168</v>
      </c>
      <c r="AU580" s="280" t="s">
        <v>81</v>
      </c>
      <c r="AV580" s="14" t="s">
        <v>77</v>
      </c>
      <c r="AW580" s="14" t="s">
        <v>30</v>
      </c>
      <c r="AX580" s="14" t="s">
        <v>73</v>
      </c>
      <c r="AY580" s="280" t="s">
        <v>160</v>
      </c>
    </row>
    <row r="581" s="15" customFormat="1">
      <c r="A581" s="15"/>
      <c r="B581" s="281"/>
      <c r="C581" s="282"/>
      <c r="D581" s="261" t="s">
        <v>168</v>
      </c>
      <c r="E581" s="283" t="s">
        <v>1</v>
      </c>
      <c r="F581" s="284" t="s">
        <v>171</v>
      </c>
      <c r="G581" s="282"/>
      <c r="H581" s="285">
        <v>35.920000000000002</v>
      </c>
      <c r="I581" s="286"/>
      <c r="J581" s="282"/>
      <c r="K581" s="282"/>
      <c r="L581" s="287"/>
      <c r="M581" s="288"/>
      <c r="N581" s="289"/>
      <c r="O581" s="289"/>
      <c r="P581" s="289"/>
      <c r="Q581" s="289"/>
      <c r="R581" s="289"/>
      <c r="S581" s="289"/>
      <c r="T581" s="290"/>
      <c r="U581" s="15"/>
      <c r="V581" s="15"/>
      <c r="W581" s="15"/>
      <c r="X581" s="15"/>
      <c r="Y581" s="15"/>
      <c r="Z581" s="15"/>
      <c r="AA581" s="15"/>
      <c r="AB581" s="15"/>
      <c r="AC581" s="15"/>
      <c r="AD581" s="15"/>
      <c r="AE581" s="15"/>
      <c r="AT581" s="291" t="s">
        <v>168</v>
      </c>
      <c r="AU581" s="291" t="s">
        <v>81</v>
      </c>
      <c r="AV581" s="15" t="s">
        <v>166</v>
      </c>
      <c r="AW581" s="15" t="s">
        <v>30</v>
      </c>
      <c r="AX581" s="15" t="s">
        <v>77</v>
      </c>
      <c r="AY581" s="291" t="s">
        <v>160</v>
      </c>
    </row>
    <row r="582" s="2" customFormat="1" ht="21.75" customHeight="1">
      <c r="A582" s="39"/>
      <c r="B582" s="40"/>
      <c r="C582" s="245" t="s">
        <v>826</v>
      </c>
      <c r="D582" s="245" t="s">
        <v>162</v>
      </c>
      <c r="E582" s="246" t="s">
        <v>827</v>
      </c>
      <c r="F582" s="247" t="s">
        <v>828</v>
      </c>
      <c r="G582" s="248" t="s">
        <v>646</v>
      </c>
      <c r="H582" s="314"/>
      <c r="I582" s="250"/>
      <c r="J582" s="251">
        <f>ROUND(I582*H582,2)</f>
        <v>0</v>
      </c>
      <c r="K582" s="252"/>
      <c r="L582" s="45"/>
      <c r="M582" s="253" t="s">
        <v>1</v>
      </c>
      <c r="N582" s="254" t="s">
        <v>38</v>
      </c>
      <c r="O582" s="92"/>
      <c r="P582" s="255">
        <f>O582*H582</f>
        <v>0</v>
      </c>
      <c r="Q582" s="255">
        <v>0</v>
      </c>
      <c r="R582" s="255">
        <f>Q582*H582</f>
        <v>0</v>
      </c>
      <c r="S582" s="255">
        <v>0</v>
      </c>
      <c r="T582" s="256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57" t="s">
        <v>258</v>
      </c>
      <c r="AT582" s="257" t="s">
        <v>162</v>
      </c>
      <c r="AU582" s="257" t="s">
        <v>81</v>
      </c>
      <c r="AY582" s="18" t="s">
        <v>160</v>
      </c>
      <c r="BE582" s="258">
        <f>IF(N582="základní",J582,0)</f>
        <v>0</v>
      </c>
      <c r="BF582" s="258">
        <f>IF(N582="snížená",J582,0)</f>
        <v>0</v>
      </c>
      <c r="BG582" s="258">
        <f>IF(N582="zákl. přenesená",J582,0)</f>
        <v>0</v>
      </c>
      <c r="BH582" s="258">
        <f>IF(N582="sníž. přenesená",J582,0)</f>
        <v>0</v>
      </c>
      <c r="BI582" s="258">
        <f>IF(N582="nulová",J582,0)</f>
        <v>0</v>
      </c>
      <c r="BJ582" s="18" t="s">
        <v>77</v>
      </c>
      <c r="BK582" s="258">
        <f>ROUND(I582*H582,2)</f>
        <v>0</v>
      </c>
      <c r="BL582" s="18" t="s">
        <v>258</v>
      </c>
      <c r="BM582" s="257" t="s">
        <v>829</v>
      </c>
    </row>
    <row r="583" s="12" customFormat="1" ht="22.8" customHeight="1">
      <c r="A583" s="12"/>
      <c r="B583" s="229"/>
      <c r="C583" s="230"/>
      <c r="D583" s="231" t="s">
        <v>72</v>
      </c>
      <c r="E583" s="243" t="s">
        <v>830</v>
      </c>
      <c r="F583" s="243" t="s">
        <v>831</v>
      </c>
      <c r="G583" s="230"/>
      <c r="H583" s="230"/>
      <c r="I583" s="233"/>
      <c r="J583" s="244">
        <f>BK583</f>
        <v>0</v>
      </c>
      <c r="K583" s="230"/>
      <c r="L583" s="235"/>
      <c r="M583" s="236"/>
      <c r="N583" s="237"/>
      <c r="O583" s="237"/>
      <c r="P583" s="238">
        <f>SUM(P584:P637)</f>
        <v>0</v>
      </c>
      <c r="Q583" s="237"/>
      <c r="R583" s="238">
        <f>SUM(R584:R637)</f>
        <v>0</v>
      </c>
      <c r="S583" s="237"/>
      <c r="T583" s="239">
        <f>SUM(T584:T637)</f>
        <v>0</v>
      </c>
      <c r="U583" s="12"/>
      <c r="V583" s="12"/>
      <c r="W583" s="12"/>
      <c r="X583" s="12"/>
      <c r="Y583" s="12"/>
      <c r="Z583" s="12"/>
      <c r="AA583" s="12"/>
      <c r="AB583" s="12"/>
      <c r="AC583" s="12"/>
      <c r="AD583" s="12"/>
      <c r="AE583" s="12"/>
      <c r="AR583" s="240" t="s">
        <v>81</v>
      </c>
      <c r="AT583" s="241" t="s">
        <v>72</v>
      </c>
      <c r="AU583" s="241" t="s">
        <v>77</v>
      </c>
      <c r="AY583" s="240" t="s">
        <v>160</v>
      </c>
      <c r="BK583" s="242">
        <f>SUM(BK584:BK637)</f>
        <v>0</v>
      </c>
    </row>
    <row r="584" s="2" customFormat="1" ht="16.5" customHeight="1">
      <c r="A584" s="39"/>
      <c r="B584" s="40"/>
      <c r="C584" s="245" t="s">
        <v>832</v>
      </c>
      <c r="D584" s="245" t="s">
        <v>162</v>
      </c>
      <c r="E584" s="246" t="s">
        <v>833</v>
      </c>
      <c r="F584" s="247" t="s">
        <v>834</v>
      </c>
      <c r="G584" s="248" t="s">
        <v>227</v>
      </c>
      <c r="H584" s="249">
        <v>46.149999999999999</v>
      </c>
      <c r="I584" s="250"/>
      <c r="J584" s="251">
        <f>ROUND(I584*H584,2)</f>
        <v>0</v>
      </c>
      <c r="K584" s="252"/>
      <c r="L584" s="45"/>
      <c r="M584" s="253" t="s">
        <v>1</v>
      </c>
      <c r="N584" s="254" t="s">
        <v>38</v>
      </c>
      <c r="O584" s="92"/>
      <c r="P584" s="255">
        <f>O584*H584</f>
        <v>0</v>
      </c>
      <c r="Q584" s="255">
        <v>0</v>
      </c>
      <c r="R584" s="255">
        <f>Q584*H584</f>
        <v>0</v>
      </c>
      <c r="S584" s="255">
        <v>0</v>
      </c>
      <c r="T584" s="256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57" t="s">
        <v>258</v>
      </c>
      <c r="AT584" s="257" t="s">
        <v>162</v>
      </c>
      <c r="AU584" s="257" t="s">
        <v>81</v>
      </c>
      <c r="AY584" s="18" t="s">
        <v>160</v>
      </c>
      <c r="BE584" s="258">
        <f>IF(N584="základní",J584,0)</f>
        <v>0</v>
      </c>
      <c r="BF584" s="258">
        <f>IF(N584="snížená",J584,0)</f>
        <v>0</v>
      </c>
      <c r="BG584" s="258">
        <f>IF(N584="zákl. přenesená",J584,0)</f>
        <v>0</v>
      </c>
      <c r="BH584" s="258">
        <f>IF(N584="sníž. přenesená",J584,0)</f>
        <v>0</v>
      </c>
      <c r="BI584" s="258">
        <f>IF(N584="nulová",J584,0)</f>
        <v>0</v>
      </c>
      <c r="BJ584" s="18" t="s">
        <v>77</v>
      </c>
      <c r="BK584" s="258">
        <f>ROUND(I584*H584,2)</f>
        <v>0</v>
      </c>
      <c r="BL584" s="18" t="s">
        <v>258</v>
      </c>
      <c r="BM584" s="257" t="s">
        <v>835</v>
      </c>
    </row>
    <row r="585" s="13" customFormat="1">
      <c r="A585" s="13"/>
      <c r="B585" s="259"/>
      <c r="C585" s="260"/>
      <c r="D585" s="261" t="s">
        <v>168</v>
      </c>
      <c r="E585" s="262" t="s">
        <v>1</v>
      </c>
      <c r="F585" s="263" t="s">
        <v>836</v>
      </c>
      <c r="G585" s="260"/>
      <c r="H585" s="264">
        <v>46.149999999999999</v>
      </c>
      <c r="I585" s="265"/>
      <c r="J585" s="260"/>
      <c r="K585" s="260"/>
      <c r="L585" s="266"/>
      <c r="M585" s="267"/>
      <c r="N585" s="268"/>
      <c r="O585" s="268"/>
      <c r="P585" s="268"/>
      <c r="Q585" s="268"/>
      <c r="R585" s="268"/>
      <c r="S585" s="268"/>
      <c r="T585" s="269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70" t="s">
        <v>168</v>
      </c>
      <c r="AU585" s="270" t="s">
        <v>81</v>
      </c>
      <c r="AV585" s="13" t="s">
        <v>81</v>
      </c>
      <c r="AW585" s="13" t="s">
        <v>30</v>
      </c>
      <c r="AX585" s="13" t="s">
        <v>73</v>
      </c>
      <c r="AY585" s="270" t="s">
        <v>160</v>
      </c>
    </row>
    <row r="586" s="15" customFormat="1">
      <c r="A586" s="15"/>
      <c r="B586" s="281"/>
      <c r="C586" s="282"/>
      <c r="D586" s="261" t="s">
        <v>168</v>
      </c>
      <c r="E586" s="283" t="s">
        <v>1</v>
      </c>
      <c r="F586" s="284" t="s">
        <v>171</v>
      </c>
      <c r="G586" s="282"/>
      <c r="H586" s="285">
        <v>46.149999999999999</v>
      </c>
      <c r="I586" s="286"/>
      <c r="J586" s="282"/>
      <c r="K586" s="282"/>
      <c r="L586" s="287"/>
      <c r="M586" s="288"/>
      <c r="N586" s="289"/>
      <c r="O586" s="289"/>
      <c r="P586" s="289"/>
      <c r="Q586" s="289"/>
      <c r="R586" s="289"/>
      <c r="S586" s="289"/>
      <c r="T586" s="290"/>
      <c r="U586" s="15"/>
      <c r="V586" s="15"/>
      <c r="W586" s="15"/>
      <c r="X586" s="15"/>
      <c r="Y586" s="15"/>
      <c r="Z586" s="15"/>
      <c r="AA586" s="15"/>
      <c r="AB586" s="15"/>
      <c r="AC586" s="15"/>
      <c r="AD586" s="15"/>
      <c r="AE586" s="15"/>
      <c r="AT586" s="291" t="s">
        <v>168</v>
      </c>
      <c r="AU586" s="291" t="s">
        <v>81</v>
      </c>
      <c r="AV586" s="15" t="s">
        <v>166</v>
      </c>
      <c r="AW586" s="15" t="s">
        <v>30</v>
      </c>
      <c r="AX586" s="15" t="s">
        <v>77</v>
      </c>
      <c r="AY586" s="291" t="s">
        <v>160</v>
      </c>
    </row>
    <row r="587" s="2" customFormat="1" ht="21.75" customHeight="1">
      <c r="A587" s="39"/>
      <c r="B587" s="40"/>
      <c r="C587" s="245" t="s">
        <v>837</v>
      </c>
      <c r="D587" s="245" t="s">
        <v>162</v>
      </c>
      <c r="E587" s="246" t="s">
        <v>838</v>
      </c>
      <c r="F587" s="247" t="s">
        <v>839</v>
      </c>
      <c r="G587" s="248" t="s">
        <v>227</v>
      </c>
      <c r="H587" s="249">
        <v>128.5</v>
      </c>
      <c r="I587" s="250"/>
      <c r="J587" s="251">
        <f>ROUND(I587*H587,2)</f>
        <v>0</v>
      </c>
      <c r="K587" s="252"/>
      <c r="L587" s="45"/>
      <c r="M587" s="253" t="s">
        <v>1</v>
      </c>
      <c r="N587" s="254" t="s">
        <v>38</v>
      </c>
      <c r="O587" s="92"/>
      <c r="P587" s="255">
        <f>O587*H587</f>
        <v>0</v>
      </c>
      <c r="Q587" s="255">
        <v>0</v>
      </c>
      <c r="R587" s="255">
        <f>Q587*H587</f>
        <v>0</v>
      </c>
      <c r="S587" s="255">
        <v>0</v>
      </c>
      <c r="T587" s="256">
        <f>S587*H587</f>
        <v>0</v>
      </c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R587" s="257" t="s">
        <v>258</v>
      </c>
      <c r="AT587" s="257" t="s">
        <v>162</v>
      </c>
      <c r="AU587" s="257" t="s">
        <v>81</v>
      </c>
      <c r="AY587" s="18" t="s">
        <v>160</v>
      </c>
      <c r="BE587" s="258">
        <f>IF(N587="základní",J587,0)</f>
        <v>0</v>
      </c>
      <c r="BF587" s="258">
        <f>IF(N587="snížená",J587,0)</f>
        <v>0</v>
      </c>
      <c r="BG587" s="258">
        <f>IF(N587="zákl. přenesená",J587,0)</f>
        <v>0</v>
      </c>
      <c r="BH587" s="258">
        <f>IF(N587="sníž. přenesená",J587,0)</f>
        <v>0</v>
      </c>
      <c r="BI587" s="258">
        <f>IF(N587="nulová",J587,0)</f>
        <v>0</v>
      </c>
      <c r="BJ587" s="18" t="s">
        <v>77</v>
      </c>
      <c r="BK587" s="258">
        <f>ROUND(I587*H587,2)</f>
        <v>0</v>
      </c>
      <c r="BL587" s="18" t="s">
        <v>258</v>
      </c>
      <c r="BM587" s="257" t="s">
        <v>840</v>
      </c>
    </row>
    <row r="588" s="13" customFormat="1">
      <c r="A588" s="13"/>
      <c r="B588" s="259"/>
      <c r="C588" s="260"/>
      <c r="D588" s="261" t="s">
        <v>168</v>
      </c>
      <c r="E588" s="262" t="s">
        <v>1</v>
      </c>
      <c r="F588" s="263" t="s">
        <v>841</v>
      </c>
      <c r="G588" s="260"/>
      <c r="H588" s="264">
        <v>128.5</v>
      </c>
      <c r="I588" s="265"/>
      <c r="J588" s="260"/>
      <c r="K588" s="260"/>
      <c r="L588" s="266"/>
      <c r="M588" s="267"/>
      <c r="N588" s="268"/>
      <c r="O588" s="268"/>
      <c r="P588" s="268"/>
      <c r="Q588" s="268"/>
      <c r="R588" s="268"/>
      <c r="S588" s="268"/>
      <c r="T588" s="269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70" t="s">
        <v>168</v>
      </c>
      <c r="AU588" s="270" t="s">
        <v>81</v>
      </c>
      <c r="AV588" s="13" t="s">
        <v>81</v>
      </c>
      <c r="AW588" s="13" t="s">
        <v>30</v>
      </c>
      <c r="AX588" s="13" t="s">
        <v>73</v>
      </c>
      <c r="AY588" s="270" t="s">
        <v>160</v>
      </c>
    </row>
    <row r="589" s="15" customFormat="1">
      <c r="A589" s="15"/>
      <c r="B589" s="281"/>
      <c r="C589" s="282"/>
      <c r="D589" s="261" t="s">
        <v>168</v>
      </c>
      <c r="E589" s="283" t="s">
        <v>1</v>
      </c>
      <c r="F589" s="284" t="s">
        <v>171</v>
      </c>
      <c r="G589" s="282"/>
      <c r="H589" s="285">
        <v>128.5</v>
      </c>
      <c r="I589" s="286"/>
      <c r="J589" s="282"/>
      <c r="K589" s="282"/>
      <c r="L589" s="287"/>
      <c r="M589" s="288"/>
      <c r="N589" s="289"/>
      <c r="O589" s="289"/>
      <c r="P589" s="289"/>
      <c r="Q589" s="289"/>
      <c r="R589" s="289"/>
      <c r="S589" s="289"/>
      <c r="T589" s="290"/>
      <c r="U589" s="15"/>
      <c r="V589" s="15"/>
      <c r="W589" s="15"/>
      <c r="X589" s="15"/>
      <c r="Y589" s="15"/>
      <c r="Z589" s="15"/>
      <c r="AA589" s="15"/>
      <c r="AB589" s="15"/>
      <c r="AC589" s="15"/>
      <c r="AD589" s="15"/>
      <c r="AE589" s="15"/>
      <c r="AT589" s="291" t="s">
        <v>168</v>
      </c>
      <c r="AU589" s="291" t="s">
        <v>81</v>
      </c>
      <c r="AV589" s="15" t="s">
        <v>166</v>
      </c>
      <c r="AW589" s="15" t="s">
        <v>30</v>
      </c>
      <c r="AX589" s="15" t="s">
        <v>77</v>
      </c>
      <c r="AY589" s="291" t="s">
        <v>160</v>
      </c>
    </row>
    <row r="590" s="2" customFormat="1" ht="16.5" customHeight="1">
      <c r="A590" s="39"/>
      <c r="B590" s="40"/>
      <c r="C590" s="245" t="s">
        <v>842</v>
      </c>
      <c r="D590" s="245" t="s">
        <v>162</v>
      </c>
      <c r="E590" s="246" t="s">
        <v>843</v>
      </c>
      <c r="F590" s="247" t="s">
        <v>844</v>
      </c>
      <c r="G590" s="248" t="s">
        <v>227</v>
      </c>
      <c r="H590" s="249">
        <v>81.900000000000006</v>
      </c>
      <c r="I590" s="250"/>
      <c r="J590" s="251">
        <f>ROUND(I590*H590,2)</f>
        <v>0</v>
      </c>
      <c r="K590" s="252"/>
      <c r="L590" s="45"/>
      <c r="M590" s="253" t="s">
        <v>1</v>
      </c>
      <c r="N590" s="254" t="s">
        <v>38</v>
      </c>
      <c r="O590" s="92"/>
      <c r="P590" s="255">
        <f>O590*H590</f>
        <v>0</v>
      </c>
      <c r="Q590" s="255">
        <v>0</v>
      </c>
      <c r="R590" s="255">
        <f>Q590*H590</f>
        <v>0</v>
      </c>
      <c r="S590" s="255">
        <v>0</v>
      </c>
      <c r="T590" s="256">
        <f>S590*H590</f>
        <v>0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57" t="s">
        <v>258</v>
      </c>
      <c r="AT590" s="257" t="s">
        <v>162</v>
      </c>
      <c r="AU590" s="257" t="s">
        <v>81</v>
      </c>
      <c r="AY590" s="18" t="s">
        <v>160</v>
      </c>
      <c r="BE590" s="258">
        <f>IF(N590="základní",J590,0)</f>
        <v>0</v>
      </c>
      <c r="BF590" s="258">
        <f>IF(N590="snížená",J590,0)</f>
        <v>0</v>
      </c>
      <c r="BG590" s="258">
        <f>IF(N590="zákl. přenesená",J590,0)</f>
        <v>0</v>
      </c>
      <c r="BH590" s="258">
        <f>IF(N590="sníž. přenesená",J590,0)</f>
        <v>0</v>
      </c>
      <c r="BI590" s="258">
        <f>IF(N590="nulová",J590,0)</f>
        <v>0</v>
      </c>
      <c r="BJ590" s="18" t="s">
        <v>77</v>
      </c>
      <c r="BK590" s="258">
        <f>ROUND(I590*H590,2)</f>
        <v>0</v>
      </c>
      <c r="BL590" s="18" t="s">
        <v>258</v>
      </c>
      <c r="BM590" s="257" t="s">
        <v>845</v>
      </c>
    </row>
    <row r="591" s="13" customFormat="1">
      <c r="A591" s="13"/>
      <c r="B591" s="259"/>
      <c r="C591" s="260"/>
      <c r="D591" s="261" t="s">
        <v>168</v>
      </c>
      <c r="E591" s="262" t="s">
        <v>1</v>
      </c>
      <c r="F591" s="263" t="s">
        <v>846</v>
      </c>
      <c r="G591" s="260"/>
      <c r="H591" s="264">
        <v>4</v>
      </c>
      <c r="I591" s="265"/>
      <c r="J591" s="260"/>
      <c r="K591" s="260"/>
      <c r="L591" s="266"/>
      <c r="M591" s="267"/>
      <c r="N591" s="268"/>
      <c r="O591" s="268"/>
      <c r="P591" s="268"/>
      <c r="Q591" s="268"/>
      <c r="R591" s="268"/>
      <c r="S591" s="268"/>
      <c r="T591" s="269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70" t="s">
        <v>168</v>
      </c>
      <c r="AU591" s="270" t="s">
        <v>81</v>
      </c>
      <c r="AV591" s="13" t="s">
        <v>81</v>
      </c>
      <c r="AW591" s="13" t="s">
        <v>30</v>
      </c>
      <c r="AX591" s="13" t="s">
        <v>73</v>
      </c>
      <c r="AY591" s="270" t="s">
        <v>160</v>
      </c>
    </row>
    <row r="592" s="13" customFormat="1">
      <c r="A592" s="13"/>
      <c r="B592" s="259"/>
      <c r="C592" s="260"/>
      <c r="D592" s="261" t="s">
        <v>168</v>
      </c>
      <c r="E592" s="262" t="s">
        <v>1</v>
      </c>
      <c r="F592" s="263" t="s">
        <v>847</v>
      </c>
      <c r="G592" s="260"/>
      <c r="H592" s="264">
        <v>1.7</v>
      </c>
      <c r="I592" s="265"/>
      <c r="J592" s="260"/>
      <c r="K592" s="260"/>
      <c r="L592" s="266"/>
      <c r="M592" s="267"/>
      <c r="N592" s="268"/>
      <c r="O592" s="268"/>
      <c r="P592" s="268"/>
      <c r="Q592" s="268"/>
      <c r="R592" s="268"/>
      <c r="S592" s="268"/>
      <c r="T592" s="269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70" t="s">
        <v>168</v>
      </c>
      <c r="AU592" s="270" t="s">
        <v>81</v>
      </c>
      <c r="AV592" s="13" t="s">
        <v>81</v>
      </c>
      <c r="AW592" s="13" t="s">
        <v>30</v>
      </c>
      <c r="AX592" s="13" t="s">
        <v>73</v>
      </c>
      <c r="AY592" s="270" t="s">
        <v>160</v>
      </c>
    </row>
    <row r="593" s="13" customFormat="1">
      <c r="A593" s="13"/>
      <c r="B593" s="259"/>
      <c r="C593" s="260"/>
      <c r="D593" s="261" t="s">
        <v>168</v>
      </c>
      <c r="E593" s="262" t="s">
        <v>1</v>
      </c>
      <c r="F593" s="263" t="s">
        <v>848</v>
      </c>
      <c r="G593" s="260"/>
      <c r="H593" s="264">
        <v>3.3999999999999999</v>
      </c>
      <c r="I593" s="265"/>
      <c r="J593" s="260"/>
      <c r="K593" s="260"/>
      <c r="L593" s="266"/>
      <c r="M593" s="267"/>
      <c r="N593" s="268"/>
      <c r="O593" s="268"/>
      <c r="P593" s="268"/>
      <c r="Q593" s="268"/>
      <c r="R593" s="268"/>
      <c r="S593" s="268"/>
      <c r="T593" s="269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70" t="s">
        <v>168</v>
      </c>
      <c r="AU593" s="270" t="s">
        <v>81</v>
      </c>
      <c r="AV593" s="13" t="s">
        <v>81</v>
      </c>
      <c r="AW593" s="13" t="s">
        <v>30</v>
      </c>
      <c r="AX593" s="13" t="s">
        <v>73</v>
      </c>
      <c r="AY593" s="270" t="s">
        <v>160</v>
      </c>
    </row>
    <row r="594" s="13" customFormat="1">
      <c r="A594" s="13"/>
      <c r="B594" s="259"/>
      <c r="C594" s="260"/>
      <c r="D594" s="261" t="s">
        <v>168</v>
      </c>
      <c r="E594" s="262" t="s">
        <v>1</v>
      </c>
      <c r="F594" s="263" t="s">
        <v>849</v>
      </c>
      <c r="G594" s="260"/>
      <c r="H594" s="264">
        <v>13</v>
      </c>
      <c r="I594" s="265"/>
      <c r="J594" s="260"/>
      <c r="K594" s="260"/>
      <c r="L594" s="266"/>
      <c r="M594" s="267"/>
      <c r="N594" s="268"/>
      <c r="O594" s="268"/>
      <c r="P594" s="268"/>
      <c r="Q594" s="268"/>
      <c r="R594" s="268"/>
      <c r="S594" s="268"/>
      <c r="T594" s="269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70" t="s">
        <v>168</v>
      </c>
      <c r="AU594" s="270" t="s">
        <v>81</v>
      </c>
      <c r="AV594" s="13" t="s">
        <v>81</v>
      </c>
      <c r="AW594" s="13" t="s">
        <v>30</v>
      </c>
      <c r="AX594" s="13" t="s">
        <v>73</v>
      </c>
      <c r="AY594" s="270" t="s">
        <v>160</v>
      </c>
    </row>
    <row r="595" s="13" customFormat="1">
      <c r="A595" s="13"/>
      <c r="B595" s="259"/>
      <c r="C595" s="260"/>
      <c r="D595" s="261" t="s">
        <v>168</v>
      </c>
      <c r="E595" s="262" t="s">
        <v>1</v>
      </c>
      <c r="F595" s="263" t="s">
        <v>850</v>
      </c>
      <c r="G595" s="260"/>
      <c r="H595" s="264">
        <v>28.800000000000001</v>
      </c>
      <c r="I595" s="265"/>
      <c r="J595" s="260"/>
      <c r="K595" s="260"/>
      <c r="L595" s="266"/>
      <c r="M595" s="267"/>
      <c r="N595" s="268"/>
      <c r="O595" s="268"/>
      <c r="P595" s="268"/>
      <c r="Q595" s="268"/>
      <c r="R595" s="268"/>
      <c r="S595" s="268"/>
      <c r="T595" s="269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70" t="s">
        <v>168</v>
      </c>
      <c r="AU595" s="270" t="s">
        <v>81</v>
      </c>
      <c r="AV595" s="13" t="s">
        <v>81</v>
      </c>
      <c r="AW595" s="13" t="s">
        <v>30</v>
      </c>
      <c r="AX595" s="13" t="s">
        <v>73</v>
      </c>
      <c r="AY595" s="270" t="s">
        <v>160</v>
      </c>
    </row>
    <row r="596" s="13" customFormat="1">
      <c r="A596" s="13"/>
      <c r="B596" s="259"/>
      <c r="C596" s="260"/>
      <c r="D596" s="261" t="s">
        <v>168</v>
      </c>
      <c r="E596" s="262" t="s">
        <v>1</v>
      </c>
      <c r="F596" s="263" t="s">
        <v>851</v>
      </c>
      <c r="G596" s="260"/>
      <c r="H596" s="264">
        <v>14.4</v>
      </c>
      <c r="I596" s="265"/>
      <c r="J596" s="260"/>
      <c r="K596" s="260"/>
      <c r="L596" s="266"/>
      <c r="M596" s="267"/>
      <c r="N596" s="268"/>
      <c r="O596" s="268"/>
      <c r="P596" s="268"/>
      <c r="Q596" s="268"/>
      <c r="R596" s="268"/>
      <c r="S596" s="268"/>
      <c r="T596" s="269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70" t="s">
        <v>168</v>
      </c>
      <c r="AU596" s="270" t="s">
        <v>81</v>
      </c>
      <c r="AV596" s="13" t="s">
        <v>81</v>
      </c>
      <c r="AW596" s="13" t="s">
        <v>30</v>
      </c>
      <c r="AX596" s="13" t="s">
        <v>73</v>
      </c>
      <c r="AY596" s="270" t="s">
        <v>160</v>
      </c>
    </row>
    <row r="597" s="13" customFormat="1">
      <c r="A597" s="13"/>
      <c r="B597" s="259"/>
      <c r="C597" s="260"/>
      <c r="D597" s="261" t="s">
        <v>168</v>
      </c>
      <c r="E597" s="262" t="s">
        <v>1</v>
      </c>
      <c r="F597" s="263" t="s">
        <v>852</v>
      </c>
      <c r="G597" s="260"/>
      <c r="H597" s="264">
        <v>1.6000000000000001</v>
      </c>
      <c r="I597" s="265"/>
      <c r="J597" s="260"/>
      <c r="K597" s="260"/>
      <c r="L597" s="266"/>
      <c r="M597" s="267"/>
      <c r="N597" s="268"/>
      <c r="O597" s="268"/>
      <c r="P597" s="268"/>
      <c r="Q597" s="268"/>
      <c r="R597" s="268"/>
      <c r="S597" s="268"/>
      <c r="T597" s="269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70" t="s">
        <v>168</v>
      </c>
      <c r="AU597" s="270" t="s">
        <v>81</v>
      </c>
      <c r="AV597" s="13" t="s">
        <v>81</v>
      </c>
      <c r="AW597" s="13" t="s">
        <v>30</v>
      </c>
      <c r="AX597" s="13" t="s">
        <v>73</v>
      </c>
      <c r="AY597" s="270" t="s">
        <v>160</v>
      </c>
    </row>
    <row r="598" s="13" customFormat="1">
      <c r="A598" s="13"/>
      <c r="B598" s="259"/>
      <c r="C598" s="260"/>
      <c r="D598" s="261" t="s">
        <v>168</v>
      </c>
      <c r="E598" s="262" t="s">
        <v>1</v>
      </c>
      <c r="F598" s="263" t="s">
        <v>853</v>
      </c>
      <c r="G598" s="260"/>
      <c r="H598" s="264">
        <v>15</v>
      </c>
      <c r="I598" s="265"/>
      <c r="J598" s="260"/>
      <c r="K598" s="260"/>
      <c r="L598" s="266"/>
      <c r="M598" s="267"/>
      <c r="N598" s="268"/>
      <c r="O598" s="268"/>
      <c r="P598" s="268"/>
      <c r="Q598" s="268"/>
      <c r="R598" s="268"/>
      <c r="S598" s="268"/>
      <c r="T598" s="269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70" t="s">
        <v>168</v>
      </c>
      <c r="AU598" s="270" t="s">
        <v>81</v>
      </c>
      <c r="AV598" s="13" t="s">
        <v>81</v>
      </c>
      <c r="AW598" s="13" t="s">
        <v>30</v>
      </c>
      <c r="AX598" s="13" t="s">
        <v>73</v>
      </c>
      <c r="AY598" s="270" t="s">
        <v>160</v>
      </c>
    </row>
    <row r="599" s="15" customFormat="1">
      <c r="A599" s="15"/>
      <c r="B599" s="281"/>
      <c r="C599" s="282"/>
      <c r="D599" s="261" t="s">
        <v>168</v>
      </c>
      <c r="E599" s="283" t="s">
        <v>1</v>
      </c>
      <c r="F599" s="284" t="s">
        <v>171</v>
      </c>
      <c r="G599" s="282"/>
      <c r="H599" s="285">
        <v>81.900000000000006</v>
      </c>
      <c r="I599" s="286"/>
      <c r="J599" s="282"/>
      <c r="K599" s="282"/>
      <c r="L599" s="287"/>
      <c r="M599" s="288"/>
      <c r="N599" s="289"/>
      <c r="O599" s="289"/>
      <c r="P599" s="289"/>
      <c r="Q599" s="289"/>
      <c r="R599" s="289"/>
      <c r="S599" s="289"/>
      <c r="T599" s="290"/>
      <c r="U599" s="15"/>
      <c r="V599" s="15"/>
      <c r="W599" s="15"/>
      <c r="X599" s="15"/>
      <c r="Y599" s="15"/>
      <c r="Z599" s="15"/>
      <c r="AA599" s="15"/>
      <c r="AB599" s="15"/>
      <c r="AC599" s="15"/>
      <c r="AD599" s="15"/>
      <c r="AE599" s="15"/>
      <c r="AT599" s="291" t="s">
        <v>168</v>
      </c>
      <c r="AU599" s="291" t="s">
        <v>81</v>
      </c>
      <c r="AV599" s="15" t="s">
        <v>166</v>
      </c>
      <c r="AW599" s="15" t="s">
        <v>30</v>
      </c>
      <c r="AX599" s="15" t="s">
        <v>77</v>
      </c>
      <c r="AY599" s="291" t="s">
        <v>160</v>
      </c>
    </row>
    <row r="600" s="2" customFormat="1" ht="16.5" customHeight="1">
      <c r="A600" s="39"/>
      <c r="B600" s="40"/>
      <c r="C600" s="245" t="s">
        <v>854</v>
      </c>
      <c r="D600" s="245" t="s">
        <v>162</v>
      </c>
      <c r="E600" s="246" t="s">
        <v>855</v>
      </c>
      <c r="F600" s="247" t="s">
        <v>856</v>
      </c>
      <c r="G600" s="248" t="s">
        <v>227</v>
      </c>
      <c r="H600" s="249">
        <v>120</v>
      </c>
      <c r="I600" s="250"/>
      <c r="J600" s="251">
        <f>ROUND(I600*H600,2)</f>
        <v>0</v>
      </c>
      <c r="K600" s="252"/>
      <c r="L600" s="45"/>
      <c r="M600" s="253" t="s">
        <v>1</v>
      </c>
      <c r="N600" s="254" t="s">
        <v>38</v>
      </c>
      <c r="O600" s="92"/>
      <c r="P600" s="255">
        <f>O600*H600</f>
        <v>0</v>
      </c>
      <c r="Q600" s="255">
        <v>0</v>
      </c>
      <c r="R600" s="255">
        <f>Q600*H600</f>
        <v>0</v>
      </c>
      <c r="S600" s="255">
        <v>0</v>
      </c>
      <c r="T600" s="256">
        <f>S600*H600</f>
        <v>0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57" t="s">
        <v>258</v>
      </c>
      <c r="AT600" s="257" t="s">
        <v>162</v>
      </c>
      <c r="AU600" s="257" t="s">
        <v>81</v>
      </c>
      <c r="AY600" s="18" t="s">
        <v>160</v>
      </c>
      <c r="BE600" s="258">
        <f>IF(N600="základní",J600,0)</f>
        <v>0</v>
      </c>
      <c r="BF600" s="258">
        <f>IF(N600="snížená",J600,0)</f>
        <v>0</v>
      </c>
      <c r="BG600" s="258">
        <f>IF(N600="zákl. přenesená",J600,0)</f>
        <v>0</v>
      </c>
      <c r="BH600" s="258">
        <f>IF(N600="sníž. přenesená",J600,0)</f>
        <v>0</v>
      </c>
      <c r="BI600" s="258">
        <f>IF(N600="nulová",J600,0)</f>
        <v>0</v>
      </c>
      <c r="BJ600" s="18" t="s">
        <v>77</v>
      </c>
      <c r="BK600" s="258">
        <f>ROUND(I600*H600,2)</f>
        <v>0</v>
      </c>
      <c r="BL600" s="18" t="s">
        <v>258</v>
      </c>
      <c r="BM600" s="257" t="s">
        <v>857</v>
      </c>
    </row>
    <row r="601" s="2" customFormat="1" ht="16.5" customHeight="1">
      <c r="A601" s="39"/>
      <c r="B601" s="40"/>
      <c r="C601" s="245" t="s">
        <v>858</v>
      </c>
      <c r="D601" s="245" t="s">
        <v>162</v>
      </c>
      <c r="E601" s="246" t="s">
        <v>859</v>
      </c>
      <c r="F601" s="247" t="s">
        <v>860</v>
      </c>
      <c r="G601" s="248" t="s">
        <v>227</v>
      </c>
      <c r="H601" s="249">
        <v>33</v>
      </c>
      <c r="I601" s="250"/>
      <c r="J601" s="251">
        <f>ROUND(I601*H601,2)</f>
        <v>0</v>
      </c>
      <c r="K601" s="252"/>
      <c r="L601" s="45"/>
      <c r="M601" s="253" t="s">
        <v>1</v>
      </c>
      <c r="N601" s="254" t="s">
        <v>38</v>
      </c>
      <c r="O601" s="92"/>
      <c r="P601" s="255">
        <f>O601*H601</f>
        <v>0</v>
      </c>
      <c r="Q601" s="255">
        <v>0</v>
      </c>
      <c r="R601" s="255">
        <f>Q601*H601</f>
        <v>0</v>
      </c>
      <c r="S601" s="255">
        <v>0</v>
      </c>
      <c r="T601" s="256">
        <f>S601*H601</f>
        <v>0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257" t="s">
        <v>258</v>
      </c>
      <c r="AT601" s="257" t="s">
        <v>162</v>
      </c>
      <c r="AU601" s="257" t="s">
        <v>81</v>
      </c>
      <c r="AY601" s="18" t="s">
        <v>160</v>
      </c>
      <c r="BE601" s="258">
        <f>IF(N601="základní",J601,0)</f>
        <v>0</v>
      </c>
      <c r="BF601" s="258">
        <f>IF(N601="snížená",J601,0)</f>
        <v>0</v>
      </c>
      <c r="BG601" s="258">
        <f>IF(N601="zákl. přenesená",J601,0)</f>
        <v>0</v>
      </c>
      <c r="BH601" s="258">
        <f>IF(N601="sníž. přenesená",J601,0)</f>
        <v>0</v>
      </c>
      <c r="BI601" s="258">
        <f>IF(N601="nulová",J601,0)</f>
        <v>0</v>
      </c>
      <c r="BJ601" s="18" t="s">
        <v>77</v>
      </c>
      <c r="BK601" s="258">
        <f>ROUND(I601*H601,2)</f>
        <v>0</v>
      </c>
      <c r="BL601" s="18" t="s">
        <v>258</v>
      </c>
      <c r="BM601" s="257" t="s">
        <v>861</v>
      </c>
    </row>
    <row r="602" s="2" customFormat="1" ht="21.75" customHeight="1">
      <c r="A602" s="39"/>
      <c r="B602" s="40"/>
      <c r="C602" s="245" t="s">
        <v>862</v>
      </c>
      <c r="D602" s="245" t="s">
        <v>162</v>
      </c>
      <c r="E602" s="246" t="s">
        <v>863</v>
      </c>
      <c r="F602" s="247" t="s">
        <v>864</v>
      </c>
      <c r="G602" s="248" t="s">
        <v>227</v>
      </c>
      <c r="H602" s="249">
        <v>16</v>
      </c>
      <c r="I602" s="250"/>
      <c r="J602" s="251">
        <f>ROUND(I602*H602,2)</f>
        <v>0</v>
      </c>
      <c r="K602" s="252"/>
      <c r="L602" s="45"/>
      <c r="M602" s="253" t="s">
        <v>1</v>
      </c>
      <c r="N602" s="254" t="s">
        <v>38</v>
      </c>
      <c r="O602" s="92"/>
      <c r="P602" s="255">
        <f>O602*H602</f>
        <v>0</v>
      </c>
      <c r="Q602" s="255">
        <v>0</v>
      </c>
      <c r="R602" s="255">
        <f>Q602*H602</f>
        <v>0</v>
      </c>
      <c r="S602" s="255">
        <v>0</v>
      </c>
      <c r="T602" s="256">
        <f>S602*H602</f>
        <v>0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57" t="s">
        <v>258</v>
      </c>
      <c r="AT602" s="257" t="s">
        <v>162</v>
      </c>
      <c r="AU602" s="257" t="s">
        <v>81</v>
      </c>
      <c r="AY602" s="18" t="s">
        <v>160</v>
      </c>
      <c r="BE602" s="258">
        <f>IF(N602="základní",J602,0)</f>
        <v>0</v>
      </c>
      <c r="BF602" s="258">
        <f>IF(N602="snížená",J602,0)</f>
        <v>0</v>
      </c>
      <c r="BG602" s="258">
        <f>IF(N602="zákl. přenesená",J602,0)</f>
        <v>0</v>
      </c>
      <c r="BH602" s="258">
        <f>IF(N602="sníž. přenesená",J602,0)</f>
        <v>0</v>
      </c>
      <c r="BI602" s="258">
        <f>IF(N602="nulová",J602,0)</f>
        <v>0</v>
      </c>
      <c r="BJ602" s="18" t="s">
        <v>77</v>
      </c>
      <c r="BK602" s="258">
        <f>ROUND(I602*H602,2)</f>
        <v>0</v>
      </c>
      <c r="BL602" s="18" t="s">
        <v>258</v>
      </c>
      <c r="BM602" s="257" t="s">
        <v>865</v>
      </c>
    </row>
    <row r="603" s="13" customFormat="1">
      <c r="A603" s="13"/>
      <c r="B603" s="259"/>
      <c r="C603" s="260"/>
      <c r="D603" s="261" t="s">
        <v>168</v>
      </c>
      <c r="E603" s="262" t="s">
        <v>1</v>
      </c>
      <c r="F603" s="263" t="s">
        <v>866</v>
      </c>
      <c r="G603" s="260"/>
      <c r="H603" s="264">
        <v>16</v>
      </c>
      <c r="I603" s="265"/>
      <c r="J603" s="260"/>
      <c r="K603" s="260"/>
      <c r="L603" s="266"/>
      <c r="M603" s="267"/>
      <c r="N603" s="268"/>
      <c r="O603" s="268"/>
      <c r="P603" s="268"/>
      <c r="Q603" s="268"/>
      <c r="R603" s="268"/>
      <c r="S603" s="268"/>
      <c r="T603" s="269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70" t="s">
        <v>168</v>
      </c>
      <c r="AU603" s="270" t="s">
        <v>81</v>
      </c>
      <c r="AV603" s="13" t="s">
        <v>81</v>
      </c>
      <c r="AW603" s="13" t="s">
        <v>30</v>
      </c>
      <c r="AX603" s="13" t="s">
        <v>73</v>
      </c>
      <c r="AY603" s="270" t="s">
        <v>160</v>
      </c>
    </row>
    <row r="604" s="15" customFormat="1">
      <c r="A604" s="15"/>
      <c r="B604" s="281"/>
      <c r="C604" s="282"/>
      <c r="D604" s="261" t="s">
        <v>168</v>
      </c>
      <c r="E604" s="283" t="s">
        <v>1</v>
      </c>
      <c r="F604" s="284" t="s">
        <v>171</v>
      </c>
      <c r="G604" s="282"/>
      <c r="H604" s="285">
        <v>16</v>
      </c>
      <c r="I604" s="286"/>
      <c r="J604" s="282"/>
      <c r="K604" s="282"/>
      <c r="L604" s="287"/>
      <c r="M604" s="288"/>
      <c r="N604" s="289"/>
      <c r="O604" s="289"/>
      <c r="P604" s="289"/>
      <c r="Q604" s="289"/>
      <c r="R604" s="289"/>
      <c r="S604" s="289"/>
      <c r="T604" s="290"/>
      <c r="U604" s="15"/>
      <c r="V604" s="15"/>
      <c r="W604" s="15"/>
      <c r="X604" s="15"/>
      <c r="Y604" s="15"/>
      <c r="Z604" s="15"/>
      <c r="AA604" s="15"/>
      <c r="AB604" s="15"/>
      <c r="AC604" s="15"/>
      <c r="AD604" s="15"/>
      <c r="AE604" s="15"/>
      <c r="AT604" s="291" t="s">
        <v>168</v>
      </c>
      <c r="AU604" s="291" t="s">
        <v>81</v>
      </c>
      <c r="AV604" s="15" t="s">
        <v>166</v>
      </c>
      <c r="AW604" s="15" t="s">
        <v>30</v>
      </c>
      <c r="AX604" s="15" t="s">
        <v>77</v>
      </c>
      <c r="AY604" s="291" t="s">
        <v>160</v>
      </c>
    </row>
    <row r="605" s="2" customFormat="1" ht="21.75" customHeight="1">
      <c r="A605" s="39"/>
      <c r="B605" s="40"/>
      <c r="C605" s="245" t="s">
        <v>867</v>
      </c>
      <c r="D605" s="245" t="s">
        <v>162</v>
      </c>
      <c r="E605" s="246" t="s">
        <v>868</v>
      </c>
      <c r="F605" s="247" t="s">
        <v>869</v>
      </c>
      <c r="G605" s="248" t="s">
        <v>227</v>
      </c>
      <c r="H605" s="249">
        <v>30.5</v>
      </c>
      <c r="I605" s="250"/>
      <c r="J605" s="251">
        <f>ROUND(I605*H605,2)</f>
        <v>0</v>
      </c>
      <c r="K605" s="252"/>
      <c r="L605" s="45"/>
      <c r="M605" s="253" t="s">
        <v>1</v>
      </c>
      <c r="N605" s="254" t="s">
        <v>38</v>
      </c>
      <c r="O605" s="92"/>
      <c r="P605" s="255">
        <f>O605*H605</f>
        <v>0</v>
      </c>
      <c r="Q605" s="255">
        <v>0</v>
      </c>
      <c r="R605" s="255">
        <f>Q605*H605</f>
        <v>0</v>
      </c>
      <c r="S605" s="255">
        <v>0</v>
      </c>
      <c r="T605" s="256">
        <f>S605*H605</f>
        <v>0</v>
      </c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R605" s="257" t="s">
        <v>258</v>
      </c>
      <c r="AT605" s="257" t="s">
        <v>162</v>
      </c>
      <c r="AU605" s="257" t="s">
        <v>81</v>
      </c>
      <c r="AY605" s="18" t="s">
        <v>160</v>
      </c>
      <c r="BE605" s="258">
        <f>IF(N605="základní",J605,0)</f>
        <v>0</v>
      </c>
      <c r="BF605" s="258">
        <f>IF(N605="snížená",J605,0)</f>
        <v>0</v>
      </c>
      <c r="BG605" s="258">
        <f>IF(N605="zákl. přenesená",J605,0)</f>
        <v>0</v>
      </c>
      <c r="BH605" s="258">
        <f>IF(N605="sníž. přenesená",J605,0)</f>
        <v>0</v>
      </c>
      <c r="BI605" s="258">
        <f>IF(N605="nulová",J605,0)</f>
        <v>0</v>
      </c>
      <c r="BJ605" s="18" t="s">
        <v>77</v>
      </c>
      <c r="BK605" s="258">
        <f>ROUND(I605*H605,2)</f>
        <v>0</v>
      </c>
      <c r="BL605" s="18" t="s">
        <v>258</v>
      </c>
      <c r="BM605" s="257" t="s">
        <v>870</v>
      </c>
    </row>
    <row r="606" s="13" customFormat="1">
      <c r="A606" s="13"/>
      <c r="B606" s="259"/>
      <c r="C606" s="260"/>
      <c r="D606" s="261" t="s">
        <v>168</v>
      </c>
      <c r="E606" s="262" t="s">
        <v>1</v>
      </c>
      <c r="F606" s="263" t="s">
        <v>871</v>
      </c>
      <c r="G606" s="260"/>
      <c r="H606" s="264">
        <v>30.5</v>
      </c>
      <c r="I606" s="265"/>
      <c r="J606" s="260"/>
      <c r="K606" s="260"/>
      <c r="L606" s="266"/>
      <c r="M606" s="267"/>
      <c r="N606" s="268"/>
      <c r="O606" s="268"/>
      <c r="P606" s="268"/>
      <c r="Q606" s="268"/>
      <c r="R606" s="268"/>
      <c r="S606" s="268"/>
      <c r="T606" s="269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70" t="s">
        <v>168</v>
      </c>
      <c r="AU606" s="270" t="s">
        <v>81</v>
      </c>
      <c r="AV606" s="13" t="s">
        <v>81</v>
      </c>
      <c r="AW606" s="13" t="s">
        <v>30</v>
      </c>
      <c r="AX606" s="13" t="s">
        <v>73</v>
      </c>
      <c r="AY606" s="270" t="s">
        <v>160</v>
      </c>
    </row>
    <row r="607" s="15" customFormat="1">
      <c r="A607" s="15"/>
      <c r="B607" s="281"/>
      <c r="C607" s="282"/>
      <c r="D607" s="261" t="s">
        <v>168</v>
      </c>
      <c r="E607" s="283" t="s">
        <v>1</v>
      </c>
      <c r="F607" s="284" t="s">
        <v>171</v>
      </c>
      <c r="G607" s="282"/>
      <c r="H607" s="285">
        <v>30.5</v>
      </c>
      <c r="I607" s="286"/>
      <c r="J607" s="282"/>
      <c r="K607" s="282"/>
      <c r="L607" s="287"/>
      <c r="M607" s="288"/>
      <c r="N607" s="289"/>
      <c r="O607" s="289"/>
      <c r="P607" s="289"/>
      <c r="Q607" s="289"/>
      <c r="R607" s="289"/>
      <c r="S607" s="289"/>
      <c r="T607" s="290"/>
      <c r="U607" s="15"/>
      <c r="V607" s="15"/>
      <c r="W607" s="15"/>
      <c r="X607" s="15"/>
      <c r="Y607" s="15"/>
      <c r="Z607" s="15"/>
      <c r="AA607" s="15"/>
      <c r="AB607" s="15"/>
      <c r="AC607" s="15"/>
      <c r="AD607" s="15"/>
      <c r="AE607" s="15"/>
      <c r="AT607" s="291" t="s">
        <v>168</v>
      </c>
      <c r="AU607" s="291" t="s">
        <v>81</v>
      </c>
      <c r="AV607" s="15" t="s">
        <v>166</v>
      </c>
      <c r="AW607" s="15" t="s">
        <v>30</v>
      </c>
      <c r="AX607" s="15" t="s">
        <v>77</v>
      </c>
      <c r="AY607" s="291" t="s">
        <v>160</v>
      </c>
    </row>
    <row r="608" s="2" customFormat="1" ht="21.75" customHeight="1">
      <c r="A608" s="39"/>
      <c r="B608" s="40"/>
      <c r="C608" s="245" t="s">
        <v>872</v>
      </c>
      <c r="D608" s="245" t="s">
        <v>162</v>
      </c>
      <c r="E608" s="246" t="s">
        <v>873</v>
      </c>
      <c r="F608" s="247" t="s">
        <v>874</v>
      </c>
      <c r="G608" s="248" t="s">
        <v>227</v>
      </c>
      <c r="H608" s="249">
        <v>123</v>
      </c>
      <c r="I608" s="250"/>
      <c r="J608" s="251">
        <f>ROUND(I608*H608,2)</f>
        <v>0</v>
      </c>
      <c r="K608" s="252"/>
      <c r="L608" s="45"/>
      <c r="M608" s="253" t="s">
        <v>1</v>
      </c>
      <c r="N608" s="254" t="s">
        <v>38</v>
      </c>
      <c r="O608" s="92"/>
      <c r="P608" s="255">
        <f>O608*H608</f>
        <v>0</v>
      </c>
      <c r="Q608" s="255">
        <v>0</v>
      </c>
      <c r="R608" s="255">
        <f>Q608*H608</f>
        <v>0</v>
      </c>
      <c r="S608" s="255">
        <v>0</v>
      </c>
      <c r="T608" s="256">
        <f>S608*H608</f>
        <v>0</v>
      </c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R608" s="257" t="s">
        <v>258</v>
      </c>
      <c r="AT608" s="257" t="s">
        <v>162</v>
      </c>
      <c r="AU608" s="257" t="s">
        <v>81</v>
      </c>
      <c r="AY608" s="18" t="s">
        <v>160</v>
      </c>
      <c r="BE608" s="258">
        <f>IF(N608="základní",J608,0)</f>
        <v>0</v>
      </c>
      <c r="BF608" s="258">
        <f>IF(N608="snížená",J608,0)</f>
        <v>0</v>
      </c>
      <c r="BG608" s="258">
        <f>IF(N608="zákl. přenesená",J608,0)</f>
        <v>0</v>
      </c>
      <c r="BH608" s="258">
        <f>IF(N608="sníž. přenesená",J608,0)</f>
        <v>0</v>
      </c>
      <c r="BI608" s="258">
        <f>IF(N608="nulová",J608,0)</f>
        <v>0</v>
      </c>
      <c r="BJ608" s="18" t="s">
        <v>77</v>
      </c>
      <c r="BK608" s="258">
        <f>ROUND(I608*H608,2)</f>
        <v>0</v>
      </c>
      <c r="BL608" s="18" t="s">
        <v>258</v>
      </c>
      <c r="BM608" s="257" t="s">
        <v>875</v>
      </c>
    </row>
    <row r="609" s="2" customFormat="1" ht="21.75" customHeight="1">
      <c r="A609" s="39"/>
      <c r="B609" s="40"/>
      <c r="C609" s="245" t="s">
        <v>876</v>
      </c>
      <c r="D609" s="245" t="s">
        <v>162</v>
      </c>
      <c r="E609" s="246" t="s">
        <v>877</v>
      </c>
      <c r="F609" s="247" t="s">
        <v>878</v>
      </c>
      <c r="G609" s="248" t="s">
        <v>227</v>
      </c>
      <c r="H609" s="249">
        <v>8.5999999999999996</v>
      </c>
      <c r="I609" s="250"/>
      <c r="J609" s="251">
        <f>ROUND(I609*H609,2)</f>
        <v>0</v>
      </c>
      <c r="K609" s="252"/>
      <c r="L609" s="45"/>
      <c r="M609" s="253" t="s">
        <v>1</v>
      </c>
      <c r="N609" s="254" t="s">
        <v>38</v>
      </c>
      <c r="O609" s="92"/>
      <c r="P609" s="255">
        <f>O609*H609</f>
        <v>0</v>
      </c>
      <c r="Q609" s="255">
        <v>0</v>
      </c>
      <c r="R609" s="255">
        <f>Q609*H609</f>
        <v>0</v>
      </c>
      <c r="S609" s="255">
        <v>0</v>
      </c>
      <c r="T609" s="256">
        <f>S609*H609</f>
        <v>0</v>
      </c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R609" s="257" t="s">
        <v>258</v>
      </c>
      <c r="AT609" s="257" t="s">
        <v>162</v>
      </c>
      <c r="AU609" s="257" t="s">
        <v>81</v>
      </c>
      <c r="AY609" s="18" t="s">
        <v>160</v>
      </c>
      <c r="BE609" s="258">
        <f>IF(N609="základní",J609,0)</f>
        <v>0</v>
      </c>
      <c r="BF609" s="258">
        <f>IF(N609="snížená",J609,0)</f>
        <v>0</v>
      </c>
      <c r="BG609" s="258">
        <f>IF(N609="zákl. přenesená",J609,0)</f>
        <v>0</v>
      </c>
      <c r="BH609" s="258">
        <f>IF(N609="sníž. přenesená",J609,0)</f>
        <v>0</v>
      </c>
      <c r="BI609" s="258">
        <f>IF(N609="nulová",J609,0)</f>
        <v>0</v>
      </c>
      <c r="BJ609" s="18" t="s">
        <v>77</v>
      </c>
      <c r="BK609" s="258">
        <f>ROUND(I609*H609,2)</f>
        <v>0</v>
      </c>
      <c r="BL609" s="18" t="s">
        <v>258</v>
      </c>
      <c r="BM609" s="257" t="s">
        <v>879</v>
      </c>
    </row>
    <row r="610" s="13" customFormat="1">
      <c r="A610" s="13"/>
      <c r="B610" s="259"/>
      <c r="C610" s="260"/>
      <c r="D610" s="261" t="s">
        <v>168</v>
      </c>
      <c r="E610" s="262" t="s">
        <v>1</v>
      </c>
      <c r="F610" s="263" t="s">
        <v>880</v>
      </c>
      <c r="G610" s="260"/>
      <c r="H610" s="264">
        <v>8.5999999999999996</v>
      </c>
      <c r="I610" s="265"/>
      <c r="J610" s="260"/>
      <c r="K610" s="260"/>
      <c r="L610" s="266"/>
      <c r="M610" s="267"/>
      <c r="N610" s="268"/>
      <c r="O610" s="268"/>
      <c r="P610" s="268"/>
      <c r="Q610" s="268"/>
      <c r="R610" s="268"/>
      <c r="S610" s="268"/>
      <c r="T610" s="269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70" t="s">
        <v>168</v>
      </c>
      <c r="AU610" s="270" t="s">
        <v>81</v>
      </c>
      <c r="AV610" s="13" t="s">
        <v>81</v>
      </c>
      <c r="AW610" s="13" t="s">
        <v>30</v>
      </c>
      <c r="AX610" s="13" t="s">
        <v>73</v>
      </c>
      <c r="AY610" s="270" t="s">
        <v>160</v>
      </c>
    </row>
    <row r="611" s="15" customFormat="1">
      <c r="A611" s="15"/>
      <c r="B611" s="281"/>
      <c r="C611" s="282"/>
      <c r="D611" s="261" t="s">
        <v>168</v>
      </c>
      <c r="E611" s="283" t="s">
        <v>1</v>
      </c>
      <c r="F611" s="284" t="s">
        <v>171</v>
      </c>
      <c r="G611" s="282"/>
      <c r="H611" s="285">
        <v>8.5999999999999996</v>
      </c>
      <c r="I611" s="286"/>
      <c r="J611" s="282"/>
      <c r="K611" s="282"/>
      <c r="L611" s="287"/>
      <c r="M611" s="288"/>
      <c r="N611" s="289"/>
      <c r="O611" s="289"/>
      <c r="P611" s="289"/>
      <c r="Q611" s="289"/>
      <c r="R611" s="289"/>
      <c r="S611" s="289"/>
      <c r="T611" s="290"/>
      <c r="U611" s="15"/>
      <c r="V611" s="15"/>
      <c r="W611" s="15"/>
      <c r="X611" s="15"/>
      <c r="Y611" s="15"/>
      <c r="Z611" s="15"/>
      <c r="AA611" s="15"/>
      <c r="AB611" s="15"/>
      <c r="AC611" s="15"/>
      <c r="AD611" s="15"/>
      <c r="AE611" s="15"/>
      <c r="AT611" s="291" t="s">
        <v>168</v>
      </c>
      <c r="AU611" s="291" t="s">
        <v>81</v>
      </c>
      <c r="AV611" s="15" t="s">
        <v>166</v>
      </c>
      <c r="AW611" s="15" t="s">
        <v>30</v>
      </c>
      <c r="AX611" s="15" t="s">
        <v>77</v>
      </c>
      <c r="AY611" s="291" t="s">
        <v>160</v>
      </c>
    </row>
    <row r="612" s="2" customFormat="1" ht="21.75" customHeight="1">
      <c r="A612" s="39"/>
      <c r="B612" s="40"/>
      <c r="C612" s="245" t="s">
        <v>881</v>
      </c>
      <c r="D612" s="245" t="s">
        <v>162</v>
      </c>
      <c r="E612" s="246" t="s">
        <v>882</v>
      </c>
      <c r="F612" s="247" t="s">
        <v>883</v>
      </c>
      <c r="G612" s="248" t="s">
        <v>227</v>
      </c>
      <c r="H612" s="249">
        <v>43.200000000000003</v>
      </c>
      <c r="I612" s="250"/>
      <c r="J612" s="251">
        <f>ROUND(I612*H612,2)</f>
        <v>0</v>
      </c>
      <c r="K612" s="252"/>
      <c r="L612" s="45"/>
      <c r="M612" s="253" t="s">
        <v>1</v>
      </c>
      <c r="N612" s="254" t="s">
        <v>38</v>
      </c>
      <c r="O612" s="92"/>
      <c r="P612" s="255">
        <f>O612*H612</f>
        <v>0</v>
      </c>
      <c r="Q612" s="255">
        <v>0</v>
      </c>
      <c r="R612" s="255">
        <f>Q612*H612</f>
        <v>0</v>
      </c>
      <c r="S612" s="255">
        <v>0</v>
      </c>
      <c r="T612" s="256">
        <f>S612*H612</f>
        <v>0</v>
      </c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R612" s="257" t="s">
        <v>258</v>
      </c>
      <c r="AT612" s="257" t="s">
        <v>162</v>
      </c>
      <c r="AU612" s="257" t="s">
        <v>81</v>
      </c>
      <c r="AY612" s="18" t="s">
        <v>160</v>
      </c>
      <c r="BE612" s="258">
        <f>IF(N612="základní",J612,0)</f>
        <v>0</v>
      </c>
      <c r="BF612" s="258">
        <f>IF(N612="snížená",J612,0)</f>
        <v>0</v>
      </c>
      <c r="BG612" s="258">
        <f>IF(N612="zákl. přenesená",J612,0)</f>
        <v>0</v>
      </c>
      <c r="BH612" s="258">
        <f>IF(N612="sníž. přenesená",J612,0)</f>
        <v>0</v>
      </c>
      <c r="BI612" s="258">
        <f>IF(N612="nulová",J612,0)</f>
        <v>0</v>
      </c>
      <c r="BJ612" s="18" t="s">
        <v>77</v>
      </c>
      <c r="BK612" s="258">
        <f>ROUND(I612*H612,2)</f>
        <v>0</v>
      </c>
      <c r="BL612" s="18" t="s">
        <v>258</v>
      </c>
      <c r="BM612" s="257" t="s">
        <v>884</v>
      </c>
    </row>
    <row r="613" s="13" customFormat="1">
      <c r="A613" s="13"/>
      <c r="B613" s="259"/>
      <c r="C613" s="260"/>
      <c r="D613" s="261" t="s">
        <v>168</v>
      </c>
      <c r="E613" s="262" t="s">
        <v>1</v>
      </c>
      <c r="F613" s="263" t="s">
        <v>885</v>
      </c>
      <c r="G613" s="260"/>
      <c r="H613" s="264">
        <v>43.200000000000003</v>
      </c>
      <c r="I613" s="265"/>
      <c r="J613" s="260"/>
      <c r="K613" s="260"/>
      <c r="L613" s="266"/>
      <c r="M613" s="267"/>
      <c r="N613" s="268"/>
      <c r="O613" s="268"/>
      <c r="P613" s="268"/>
      <c r="Q613" s="268"/>
      <c r="R613" s="268"/>
      <c r="S613" s="268"/>
      <c r="T613" s="269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70" t="s">
        <v>168</v>
      </c>
      <c r="AU613" s="270" t="s">
        <v>81</v>
      </c>
      <c r="AV613" s="13" t="s">
        <v>81</v>
      </c>
      <c r="AW613" s="13" t="s">
        <v>30</v>
      </c>
      <c r="AX613" s="13" t="s">
        <v>73</v>
      </c>
      <c r="AY613" s="270" t="s">
        <v>160</v>
      </c>
    </row>
    <row r="614" s="15" customFormat="1">
      <c r="A614" s="15"/>
      <c r="B614" s="281"/>
      <c r="C614" s="282"/>
      <c r="D614" s="261" t="s">
        <v>168</v>
      </c>
      <c r="E614" s="283" t="s">
        <v>1</v>
      </c>
      <c r="F614" s="284" t="s">
        <v>171</v>
      </c>
      <c r="G614" s="282"/>
      <c r="H614" s="285">
        <v>43.200000000000003</v>
      </c>
      <c r="I614" s="286"/>
      <c r="J614" s="282"/>
      <c r="K614" s="282"/>
      <c r="L614" s="287"/>
      <c r="M614" s="288"/>
      <c r="N614" s="289"/>
      <c r="O614" s="289"/>
      <c r="P614" s="289"/>
      <c r="Q614" s="289"/>
      <c r="R614" s="289"/>
      <c r="S614" s="289"/>
      <c r="T614" s="290"/>
      <c r="U614" s="15"/>
      <c r="V614" s="15"/>
      <c r="W614" s="15"/>
      <c r="X614" s="15"/>
      <c r="Y614" s="15"/>
      <c r="Z614" s="15"/>
      <c r="AA614" s="15"/>
      <c r="AB614" s="15"/>
      <c r="AC614" s="15"/>
      <c r="AD614" s="15"/>
      <c r="AE614" s="15"/>
      <c r="AT614" s="291" t="s">
        <v>168</v>
      </c>
      <c r="AU614" s="291" t="s">
        <v>81</v>
      </c>
      <c r="AV614" s="15" t="s">
        <v>166</v>
      </c>
      <c r="AW614" s="15" t="s">
        <v>30</v>
      </c>
      <c r="AX614" s="15" t="s">
        <v>77</v>
      </c>
      <c r="AY614" s="291" t="s">
        <v>160</v>
      </c>
    </row>
    <row r="615" s="2" customFormat="1" ht="21.75" customHeight="1">
      <c r="A615" s="39"/>
      <c r="B615" s="40"/>
      <c r="C615" s="245" t="s">
        <v>886</v>
      </c>
      <c r="D615" s="245" t="s">
        <v>162</v>
      </c>
      <c r="E615" s="246" t="s">
        <v>887</v>
      </c>
      <c r="F615" s="247" t="s">
        <v>888</v>
      </c>
      <c r="G615" s="248" t="s">
        <v>227</v>
      </c>
      <c r="H615" s="249">
        <v>1.6000000000000001</v>
      </c>
      <c r="I615" s="250"/>
      <c r="J615" s="251">
        <f>ROUND(I615*H615,2)</f>
        <v>0</v>
      </c>
      <c r="K615" s="252"/>
      <c r="L615" s="45"/>
      <c r="M615" s="253" t="s">
        <v>1</v>
      </c>
      <c r="N615" s="254" t="s">
        <v>38</v>
      </c>
      <c r="O615" s="92"/>
      <c r="P615" s="255">
        <f>O615*H615</f>
        <v>0</v>
      </c>
      <c r="Q615" s="255">
        <v>0</v>
      </c>
      <c r="R615" s="255">
        <f>Q615*H615</f>
        <v>0</v>
      </c>
      <c r="S615" s="255">
        <v>0</v>
      </c>
      <c r="T615" s="256">
        <f>S615*H615</f>
        <v>0</v>
      </c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R615" s="257" t="s">
        <v>258</v>
      </c>
      <c r="AT615" s="257" t="s">
        <v>162</v>
      </c>
      <c r="AU615" s="257" t="s">
        <v>81</v>
      </c>
      <c r="AY615" s="18" t="s">
        <v>160</v>
      </c>
      <c r="BE615" s="258">
        <f>IF(N615="základní",J615,0)</f>
        <v>0</v>
      </c>
      <c r="BF615" s="258">
        <f>IF(N615="snížená",J615,0)</f>
        <v>0</v>
      </c>
      <c r="BG615" s="258">
        <f>IF(N615="zákl. přenesená",J615,0)</f>
        <v>0</v>
      </c>
      <c r="BH615" s="258">
        <f>IF(N615="sníž. přenesená",J615,0)</f>
        <v>0</v>
      </c>
      <c r="BI615" s="258">
        <f>IF(N615="nulová",J615,0)</f>
        <v>0</v>
      </c>
      <c r="BJ615" s="18" t="s">
        <v>77</v>
      </c>
      <c r="BK615" s="258">
        <f>ROUND(I615*H615,2)</f>
        <v>0</v>
      </c>
      <c r="BL615" s="18" t="s">
        <v>258</v>
      </c>
      <c r="BM615" s="257" t="s">
        <v>889</v>
      </c>
    </row>
    <row r="616" s="13" customFormat="1">
      <c r="A616" s="13"/>
      <c r="B616" s="259"/>
      <c r="C616" s="260"/>
      <c r="D616" s="261" t="s">
        <v>168</v>
      </c>
      <c r="E616" s="262" t="s">
        <v>1</v>
      </c>
      <c r="F616" s="263" t="s">
        <v>890</v>
      </c>
      <c r="G616" s="260"/>
      <c r="H616" s="264">
        <v>1.6000000000000001</v>
      </c>
      <c r="I616" s="265"/>
      <c r="J616" s="260"/>
      <c r="K616" s="260"/>
      <c r="L616" s="266"/>
      <c r="M616" s="267"/>
      <c r="N616" s="268"/>
      <c r="O616" s="268"/>
      <c r="P616" s="268"/>
      <c r="Q616" s="268"/>
      <c r="R616" s="268"/>
      <c r="S616" s="268"/>
      <c r="T616" s="269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70" t="s">
        <v>168</v>
      </c>
      <c r="AU616" s="270" t="s">
        <v>81</v>
      </c>
      <c r="AV616" s="13" t="s">
        <v>81</v>
      </c>
      <c r="AW616" s="13" t="s">
        <v>30</v>
      </c>
      <c r="AX616" s="13" t="s">
        <v>73</v>
      </c>
      <c r="AY616" s="270" t="s">
        <v>160</v>
      </c>
    </row>
    <row r="617" s="15" customFormat="1">
      <c r="A617" s="15"/>
      <c r="B617" s="281"/>
      <c r="C617" s="282"/>
      <c r="D617" s="261" t="s">
        <v>168</v>
      </c>
      <c r="E617" s="283" t="s">
        <v>1</v>
      </c>
      <c r="F617" s="284" t="s">
        <v>171</v>
      </c>
      <c r="G617" s="282"/>
      <c r="H617" s="285">
        <v>1.6000000000000001</v>
      </c>
      <c r="I617" s="286"/>
      <c r="J617" s="282"/>
      <c r="K617" s="282"/>
      <c r="L617" s="287"/>
      <c r="M617" s="288"/>
      <c r="N617" s="289"/>
      <c r="O617" s="289"/>
      <c r="P617" s="289"/>
      <c r="Q617" s="289"/>
      <c r="R617" s="289"/>
      <c r="S617" s="289"/>
      <c r="T617" s="290"/>
      <c r="U617" s="15"/>
      <c r="V617" s="15"/>
      <c r="W617" s="15"/>
      <c r="X617" s="15"/>
      <c r="Y617" s="15"/>
      <c r="Z617" s="15"/>
      <c r="AA617" s="15"/>
      <c r="AB617" s="15"/>
      <c r="AC617" s="15"/>
      <c r="AD617" s="15"/>
      <c r="AE617" s="15"/>
      <c r="AT617" s="291" t="s">
        <v>168</v>
      </c>
      <c r="AU617" s="291" t="s">
        <v>81</v>
      </c>
      <c r="AV617" s="15" t="s">
        <v>166</v>
      </c>
      <c r="AW617" s="15" t="s">
        <v>30</v>
      </c>
      <c r="AX617" s="15" t="s">
        <v>77</v>
      </c>
      <c r="AY617" s="291" t="s">
        <v>160</v>
      </c>
    </row>
    <row r="618" s="2" customFormat="1" ht="21.75" customHeight="1">
      <c r="A618" s="39"/>
      <c r="B618" s="40"/>
      <c r="C618" s="245" t="s">
        <v>891</v>
      </c>
      <c r="D618" s="245" t="s">
        <v>162</v>
      </c>
      <c r="E618" s="246" t="s">
        <v>892</v>
      </c>
      <c r="F618" s="247" t="s">
        <v>893</v>
      </c>
      <c r="G618" s="248" t="s">
        <v>227</v>
      </c>
      <c r="H618" s="249">
        <v>30</v>
      </c>
      <c r="I618" s="250"/>
      <c r="J618" s="251">
        <f>ROUND(I618*H618,2)</f>
        <v>0</v>
      </c>
      <c r="K618" s="252"/>
      <c r="L618" s="45"/>
      <c r="M618" s="253" t="s">
        <v>1</v>
      </c>
      <c r="N618" s="254" t="s">
        <v>38</v>
      </c>
      <c r="O618" s="92"/>
      <c r="P618" s="255">
        <f>O618*H618</f>
        <v>0</v>
      </c>
      <c r="Q618" s="255">
        <v>0</v>
      </c>
      <c r="R618" s="255">
        <f>Q618*H618</f>
        <v>0</v>
      </c>
      <c r="S618" s="255">
        <v>0</v>
      </c>
      <c r="T618" s="256">
        <f>S618*H618</f>
        <v>0</v>
      </c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R618" s="257" t="s">
        <v>258</v>
      </c>
      <c r="AT618" s="257" t="s">
        <v>162</v>
      </c>
      <c r="AU618" s="257" t="s">
        <v>81</v>
      </c>
      <c r="AY618" s="18" t="s">
        <v>160</v>
      </c>
      <c r="BE618" s="258">
        <f>IF(N618="základní",J618,0)</f>
        <v>0</v>
      </c>
      <c r="BF618" s="258">
        <f>IF(N618="snížená",J618,0)</f>
        <v>0</v>
      </c>
      <c r="BG618" s="258">
        <f>IF(N618="zákl. přenesená",J618,0)</f>
        <v>0</v>
      </c>
      <c r="BH618" s="258">
        <f>IF(N618="sníž. přenesená",J618,0)</f>
        <v>0</v>
      </c>
      <c r="BI618" s="258">
        <f>IF(N618="nulová",J618,0)</f>
        <v>0</v>
      </c>
      <c r="BJ618" s="18" t="s">
        <v>77</v>
      </c>
      <c r="BK618" s="258">
        <f>ROUND(I618*H618,2)</f>
        <v>0</v>
      </c>
      <c r="BL618" s="18" t="s">
        <v>258</v>
      </c>
      <c r="BM618" s="257" t="s">
        <v>894</v>
      </c>
    </row>
    <row r="619" s="13" customFormat="1">
      <c r="A619" s="13"/>
      <c r="B619" s="259"/>
      <c r="C619" s="260"/>
      <c r="D619" s="261" t="s">
        <v>168</v>
      </c>
      <c r="E619" s="262" t="s">
        <v>1</v>
      </c>
      <c r="F619" s="263" t="s">
        <v>895</v>
      </c>
      <c r="G619" s="260"/>
      <c r="H619" s="264">
        <v>30</v>
      </c>
      <c r="I619" s="265"/>
      <c r="J619" s="260"/>
      <c r="K619" s="260"/>
      <c r="L619" s="266"/>
      <c r="M619" s="267"/>
      <c r="N619" s="268"/>
      <c r="O619" s="268"/>
      <c r="P619" s="268"/>
      <c r="Q619" s="268"/>
      <c r="R619" s="268"/>
      <c r="S619" s="268"/>
      <c r="T619" s="269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70" t="s">
        <v>168</v>
      </c>
      <c r="AU619" s="270" t="s">
        <v>81</v>
      </c>
      <c r="AV619" s="13" t="s">
        <v>81</v>
      </c>
      <c r="AW619" s="13" t="s">
        <v>30</v>
      </c>
      <c r="AX619" s="13" t="s">
        <v>73</v>
      </c>
      <c r="AY619" s="270" t="s">
        <v>160</v>
      </c>
    </row>
    <row r="620" s="15" customFormat="1">
      <c r="A620" s="15"/>
      <c r="B620" s="281"/>
      <c r="C620" s="282"/>
      <c r="D620" s="261" t="s">
        <v>168</v>
      </c>
      <c r="E620" s="283" t="s">
        <v>1</v>
      </c>
      <c r="F620" s="284" t="s">
        <v>171</v>
      </c>
      <c r="G620" s="282"/>
      <c r="H620" s="285">
        <v>30</v>
      </c>
      <c r="I620" s="286"/>
      <c r="J620" s="282"/>
      <c r="K620" s="282"/>
      <c r="L620" s="287"/>
      <c r="M620" s="288"/>
      <c r="N620" s="289"/>
      <c r="O620" s="289"/>
      <c r="P620" s="289"/>
      <c r="Q620" s="289"/>
      <c r="R620" s="289"/>
      <c r="S620" s="289"/>
      <c r="T620" s="290"/>
      <c r="U620" s="15"/>
      <c r="V620" s="15"/>
      <c r="W620" s="15"/>
      <c r="X620" s="15"/>
      <c r="Y620" s="15"/>
      <c r="Z620" s="15"/>
      <c r="AA620" s="15"/>
      <c r="AB620" s="15"/>
      <c r="AC620" s="15"/>
      <c r="AD620" s="15"/>
      <c r="AE620" s="15"/>
      <c r="AT620" s="291" t="s">
        <v>168</v>
      </c>
      <c r="AU620" s="291" t="s">
        <v>81</v>
      </c>
      <c r="AV620" s="15" t="s">
        <v>166</v>
      </c>
      <c r="AW620" s="15" t="s">
        <v>30</v>
      </c>
      <c r="AX620" s="15" t="s">
        <v>77</v>
      </c>
      <c r="AY620" s="291" t="s">
        <v>160</v>
      </c>
    </row>
    <row r="621" s="2" customFormat="1" ht="21.75" customHeight="1">
      <c r="A621" s="39"/>
      <c r="B621" s="40"/>
      <c r="C621" s="245" t="s">
        <v>896</v>
      </c>
      <c r="D621" s="245" t="s">
        <v>162</v>
      </c>
      <c r="E621" s="246" t="s">
        <v>897</v>
      </c>
      <c r="F621" s="247" t="s">
        <v>898</v>
      </c>
      <c r="G621" s="248" t="s">
        <v>227</v>
      </c>
      <c r="H621" s="249">
        <v>6.7999999999999998</v>
      </c>
      <c r="I621" s="250"/>
      <c r="J621" s="251">
        <f>ROUND(I621*H621,2)</f>
        <v>0</v>
      </c>
      <c r="K621" s="252"/>
      <c r="L621" s="45"/>
      <c r="M621" s="253" t="s">
        <v>1</v>
      </c>
      <c r="N621" s="254" t="s">
        <v>38</v>
      </c>
      <c r="O621" s="92"/>
      <c r="P621" s="255">
        <f>O621*H621</f>
        <v>0</v>
      </c>
      <c r="Q621" s="255">
        <v>0</v>
      </c>
      <c r="R621" s="255">
        <f>Q621*H621</f>
        <v>0</v>
      </c>
      <c r="S621" s="255">
        <v>0</v>
      </c>
      <c r="T621" s="256">
        <f>S621*H621</f>
        <v>0</v>
      </c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R621" s="257" t="s">
        <v>258</v>
      </c>
      <c r="AT621" s="257" t="s">
        <v>162</v>
      </c>
      <c r="AU621" s="257" t="s">
        <v>81</v>
      </c>
      <c r="AY621" s="18" t="s">
        <v>160</v>
      </c>
      <c r="BE621" s="258">
        <f>IF(N621="základní",J621,0)</f>
        <v>0</v>
      </c>
      <c r="BF621" s="258">
        <f>IF(N621="snížená",J621,0)</f>
        <v>0</v>
      </c>
      <c r="BG621" s="258">
        <f>IF(N621="zákl. přenesená",J621,0)</f>
        <v>0</v>
      </c>
      <c r="BH621" s="258">
        <f>IF(N621="sníž. přenesená",J621,0)</f>
        <v>0</v>
      </c>
      <c r="BI621" s="258">
        <f>IF(N621="nulová",J621,0)</f>
        <v>0</v>
      </c>
      <c r="BJ621" s="18" t="s">
        <v>77</v>
      </c>
      <c r="BK621" s="258">
        <f>ROUND(I621*H621,2)</f>
        <v>0</v>
      </c>
      <c r="BL621" s="18" t="s">
        <v>258</v>
      </c>
      <c r="BM621" s="257" t="s">
        <v>899</v>
      </c>
    </row>
    <row r="622" s="13" customFormat="1">
      <c r="A622" s="13"/>
      <c r="B622" s="259"/>
      <c r="C622" s="260"/>
      <c r="D622" s="261" t="s">
        <v>168</v>
      </c>
      <c r="E622" s="262" t="s">
        <v>1</v>
      </c>
      <c r="F622" s="263" t="s">
        <v>900</v>
      </c>
      <c r="G622" s="260"/>
      <c r="H622" s="264">
        <v>6.7999999999999998</v>
      </c>
      <c r="I622" s="265"/>
      <c r="J622" s="260"/>
      <c r="K622" s="260"/>
      <c r="L622" s="266"/>
      <c r="M622" s="267"/>
      <c r="N622" s="268"/>
      <c r="O622" s="268"/>
      <c r="P622" s="268"/>
      <c r="Q622" s="268"/>
      <c r="R622" s="268"/>
      <c r="S622" s="268"/>
      <c r="T622" s="269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70" t="s">
        <v>168</v>
      </c>
      <c r="AU622" s="270" t="s">
        <v>81</v>
      </c>
      <c r="AV622" s="13" t="s">
        <v>81</v>
      </c>
      <c r="AW622" s="13" t="s">
        <v>30</v>
      </c>
      <c r="AX622" s="13" t="s">
        <v>73</v>
      </c>
      <c r="AY622" s="270" t="s">
        <v>160</v>
      </c>
    </row>
    <row r="623" s="15" customFormat="1">
      <c r="A623" s="15"/>
      <c r="B623" s="281"/>
      <c r="C623" s="282"/>
      <c r="D623" s="261" t="s">
        <v>168</v>
      </c>
      <c r="E623" s="283" t="s">
        <v>1</v>
      </c>
      <c r="F623" s="284" t="s">
        <v>171</v>
      </c>
      <c r="G623" s="282"/>
      <c r="H623" s="285">
        <v>6.7999999999999998</v>
      </c>
      <c r="I623" s="286"/>
      <c r="J623" s="282"/>
      <c r="K623" s="282"/>
      <c r="L623" s="287"/>
      <c r="M623" s="288"/>
      <c r="N623" s="289"/>
      <c r="O623" s="289"/>
      <c r="P623" s="289"/>
      <c r="Q623" s="289"/>
      <c r="R623" s="289"/>
      <c r="S623" s="289"/>
      <c r="T623" s="290"/>
      <c r="U623" s="15"/>
      <c r="V623" s="15"/>
      <c r="W623" s="15"/>
      <c r="X623" s="15"/>
      <c r="Y623" s="15"/>
      <c r="Z623" s="15"/>
      <c r="AA623" s="15"/>
      <c r="AB623" s="15"/>
      <c r="AC623" s="15"/>
      <c r="AD623" s="15"/>
      <c r="AE623" s="15"/>
      <c r="AT623" s="291" t="s">
        <v>168</v>
      </c>
      <c r="AU623" s="291" t="s">
        <v>81</v>
      </c>
      <c r="AV623" s="15" t="s">
        <v>166</v>
      </c>
      <c r="AW623" s="15" t="s">
        <v>30</v>
      </c>
      <c r="AX623" s="15" t="s">
        <v>77</v>
      </c>
      <c r="AY623" s="291" t="s">
        <v>160</v>
      </c>
    </row>
    <row r="624" s="2" customFormat="1" ht="21.75" customHeight="1">
      <c r="A624" s="39"/>
      <c r="B624" s="40"/>
      <c r="C624" s="245" t="s">
        <v>901</v>
      </c>
      <c r="D624" s="245" t="s">
        <v>162</v>
      </c>
      <c r="E624" s="246" t="s">
        <v>902</v>
      </c>
      <c r="F624" s="247" t="s">
        <v>903</v>
      </c>
      <c r="G624" s="248" t="s">
        <v>227</v>
      </c>
      <c r="H624" s="249">
        <v>8.5999999999999996</v>
      </c>
      <c r="I624" s="250"/>
      <c r="J624" s="251">
        <f>ROUND(I624*H624,2)</f>
        <v>0</v>
      </c>
      <c r="K624" s="252"/>
      <c r="L624" s="45"/>
      <c r="M624" s="253" t="s">
        <v>1</v>
      </c>
      <c r="N624" s="254" t="s">
        <v>38</v>
      </c>
      <c r="O624" s="92"/>
      <c r="P624" s="255">
        <f>O624*H624</f>
        <v>0</v>
      </c>
      <c r="Q624" s="255">
        <v>0</v>
      </c>
      <c r="R624" s="255">
        <f>Q624*H624</f>
        <v>0</v>
      </c>
      <c r="S624" s="255">
        <v>0</v>
      </c>
      <c r="T624" s="256">
        <f>S624*H624</f>
        <v>0</v>
      </c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R624" s="257" t="s">
        <v>258</v>
      </c>
      <c r="AT624" s="257" t="s">
        <v>162</v>
      </c>
      <c r="AU624" s="257" t="s">
        <v>81</v>
      </c>
      <c r="AY624" s="18" t="s">
        <v>160</v>
      </c>
      <c r="BE624" s="258">
        <f>IF(N624="základní",J624,0)</f>
        <v>0</v>
      </c>
      <c r="BF624" s="258">
        <f>IF(N624="snížená",J624,0)</f>
        <v>0</v>
      </c>
      <c r="BG624" s="258">
        <f>IF(N624="zákl. přenesená",J624,0)</f>
        <v>0</v>
      </c>
      <c r="BH624" s="258">
        <f>IF(N624="sníž. přenesená",J624,0)</f>
        <v>0</v>
      </c>
      <c r="BI624" s="258">
        <f>IF(N624="nulová",J624,0)</f>
        <v>0</v>
      </c>
      <c r="BJ624" s="18" t="s">
        <v>77</v>
      </c>
      <c r="BK624" s="258">
        <f>ROUND(I624*H624,2)</f>
        <v>0</v>
      </c>
      <c r="BL624" s="18" t="s">
        <v>258</v>
      </c>
      <c r="BM624" s="257" t="s">
        <v>904</v>
      </c>
    </row>
    <row r="625" s="2" customFormat="1" ht="16.5" customHeight="1">
      <c r="A625" s="39"/>
      <c r="B625" s="40"/>
      <c r="C625" s="245" t="s">
        <v>905</v>
      </c>
      <c r="D625" s="245" t="s">
        <v>162</v>
      </c>
      <c r="E625" s="246" t="s">
        <v>906</v>
      </c>
      <c r="F625" s="247" t="s">
        <v>907</v>
      </c>
      <c r="G625" s="248" t="s">
        <v>227</v>
      </c>
      <c r="H625" s="249">
        <v>50</v>
      </c>
      <c r="I625" s="250"/>
      <c r="J625" s="251">
        <f>ROUND(I625*H625,2)</f>
        <v>0</v>
      </c>
      <c r="K625" s="252"/>
      <c r="L625" s="45"/>
      <c r="M625" s="253" t="s">
        <v>1</v>
      </c>
      <c r="N625" s="254" t="s">
        <v>38</v>
      </c>
      <c r="O625" s="92"/>
      <c r="P625" s="255">
        <f>O625*H625</f>
        <v>0</v>
      </c>
      <c r="Q625" s="255">
        <v>0</v>
      </c>
      <c r="R625" s="255">
        <f>Q625*H625</f>
        <v>0</v>
      </c>
      <c r="S625" s="255">
        <v>0</v>
      </c>
      <c r="T625" s="256">
        <f>S625*H625</f>
        <v>0</v>
      </c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R625" s="257" t="s">
        <v>258</v>
      </c>
      <c r="AT625" s="257" t="s">
        <v>162</v>
      </c>
      <c r="AU625" s="257" t="s">
        <v>81</v>
      </c>
      <c r="AY625" s="18" t="s">
        <v>160</v>
      </c>
      <c r="BE625" s="258">
        <f>IF(N625="základní",J625,0)</f>
        <v>0</v>
      </c>
      <c r="BF625" s="258">
        <f>IF(N625="snížená",J625,0)</f>
        <v>0</v>
      </c>
      <c r="BG625" s="258">
        <f>IF(N625="zákl. přenesená",J625,0)</f>
        <v>0</v>
      </c>
      <c r="BH625" s="258">
        <f>IF(N625="sníž. přenesená",J625,0)</f>
        <v>0</v>
      </c>
      <c r="BI625" s="258">
        <f>IF(N625="nulová",J625,0)</f>
        <v>0</v>
      </c>
      <c r="BJ625" s="18" t="s">
        <v>77</v>
      </c>
      <c r="BK625" s="258">
        <f>ROUND(I625*H625,2)</f>
        <v>0</v>
      </c>
      <c r="BL625" s="18" t="s">
        <v>258</v>
      </c>
      <c r="BM625" s="257" t="s">
        <v>908</v>
      </c>
    </row>
    <row r="626" s="13" customFormat="1">
      <c r="A626" s="13"/>
      <c r="B626" s="259"/>
      <c r="C626" s="260"/>
      <c r="D626" s="261" t="s">
        <v>168</v>
      </c>
      <c r="E626" s="262" t="s">
        <v>1</v>
      </c>
      <c r="F626" s="263" t="s">
        <v>909</v>
      </c>
      <c r="G626" s="260"/>
      <c r="H626" s="264">
        <v>50</v>
      </c>
      <c r="I626" s="265"/>
      <c r="J626" s="260"/>
      <c r="K626" s="260"/>
      <c r="L626" s="266"/>
      <c r="M626" s="267"/>
      <c r="N626" s="268"/>
      <c r="O626" s="268"/>
      <c r="P626" s="268"/>
      <c r="Q626" s="268"/>
      <c r="R626" s="268"/>
      <c r="S626" s="268"/>
      <c r="T626" s="269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70" t="s">
        <v>168</v>
      </c>
      <c r="AU626" s="270" t="s">
        <v>81</v>
      </c>
      <c r="AV626" s="13" t="s">
        <v>81</v>
      </c>
      <c r="AW626" s="13" t="s">
        <v>30</v>
      </c>
      <c r="AX626" s="13" t="s">
        <v>73</v>
      </c>
      <c r="AY626" s="270" t="s">
        <v>160</v>
      </c>
    </row>
    <row r="627" s="15" customFormat="1">
      <c r="A627" s="15"/>
      <c r="B627" s="281"/>
      <c r="C627" s="282"/>
      <c r="D627" s="261" t="s">
        <v>168</v>
      </c>
      <c r="E627" s="283" t="s">
        <v>1</v>
      </c>
      <c r="F627" s="284" t="s">
        <v>171</v>
      </c>
      <c r="G627" s="282"/>
      <c r="H627" s="285">
        <v>50</v>
      </c>
      <c r="I627" s="286"/>
      <c r="J627" s="282"/>
      <c r="K627" s="282"/>
      <c r="L627" s="287"/>
      <c r="M627" s="288"/>
      <c r="N627" s="289"/>
      <c r="O627" s="289"/>
      <c r="P627" s="289"/>
      <c r="Q627" s="289"/>
      <c r="R627" s="289"/>
      <c r="S627" s="289"/>
      <c r="T627" s="290"/>
      <c r="U627" s="15"/>
      <c r="V627" s="15"/>
      <c r="W627" s="15"/>
      <c r="X627" s="15"/>
      <c r="Y627" s="15"/>
      <c r="Z627" s="15"/>
      <c r="AA627" s="15"/>
      <c r="AB627" s="15"/>
      <c r="AC627" s="15"/>
      <c r="AD627" s="15"/>
      <c r="AE627" s="15"/>
      <c r="AT627" s="291" t="s">
        <v>168</v>
      </c>
      <c r="AU627" s="291" t="s">
        <v>81</v>
      </c>
      <c r="AV627" s="15" t="s">
        <v>166</v>
      </c>
      <c r="AW627" s="15" t="s">
        <v>30</v>
      </c>
      <c r="AX627" s="15" t="s">
        <v>77</v>
      </c>
      <c r="AY627" s="291" t="s">
        <v>160</v>
      </c>
    </row>
    <row r="628" s="2" customFormat="1" ht="16.5" customHeight="1">
      <c r="A628" s="39"/>
      <c r="B628" s="40"/>
      <c r="C628" s="245" t="s">
        <v>910</v>
      </c>
      <c r="D628" s="245" t="s">
        <v>162</v>
      </c>
      <c r="E628" s="246" t="s">
        <v>911</v>
      </c>
      <c r="F628" s="247" t="s">
        <v>912</v>
      </c>
      <c r="G628" s="248" t="s">
        <v>528</v>
      </c>
      <c r="H628" s="249">
        <v>10</v>
      </c>
      <c r="I628" s="250"/>
      <c r="J628" s="251">
        <f>ROUND(I628*H628,2)</f>
        <v>0</v>
      </c>
      <c r="K628" s="252"/>
      <c r="L628" s="45"/>
      <c r="M628" s="253" t="s">
        <v>1</v>
      </c>
      <c r="N628" s="254" t="s">
        <v>38</v>
      </c>
      <c r="O628" s="92"/>
      <c r="P628" s="255">
        <f>O628*H628</f>
        <v>0</v>
      </c>
      <c r="Q628" s="255">
        <v>0</v>
      </c>
      <c r="R628" s="255">
        <f>Q628*H628</f>
        <v>0</v>
      </c>
      <c r="S628" s="255">
        <v>0</v>
      </c>
      <c r="T628" s="256">
        <f>S628*H628</f>
        <v>0</v>
      </c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R628" s="257" t="s">
        <v>258</v>
      </c>
      <c r="AT628" s="257" t="s">
        <v>162</v>
      </c>
      <c r="AU628" s="257" t="s">
        <v>81</v>
      </c>
      <c r="AY628" s="18" t="s">
        <v>160</v>
      </c>
      <c r="BE628" s="258">
        <f>IF(N628="základní",J628,0)</f>
        <v>0</v>
      </c>
      <c r="BF628" s="258">
        <f>IF(N628="snížená",J628,0)</f>
        <v>0</v>
      </c>
      <c r="BG628" s="258">
        <f>IF(N628="zákl. přenesená",J628,0)</f>
        <v>0</v>
      </c>
      <c r="BH628" s="258">
        <f>IF(N628="sníž. přenesená",J628,0)</f>
        <v>0</v>
      </c>
      <c r="BI628" s="258">
        <f>IF(N628="nulová",J628,0)</f>
        <v>0</v>
      </c>
      <c r="BJ628" s="18" t="s">
        <v>77</v>
      </c>
      <c r="BK628" s="258">
        <f>ROUND(I628*H628,2)</f>
        <v>0</v>
      </c>
      <c r="BL628" s="18" t="s">
        <v>258</v>
      </c>
      <c r="BM628" s="257" t="s">
        <v>913</v>
      </c>
    </row>
    <row r="629" s="2" customFormat="1" ht="16.5" customHeight="1">
      <c r="A629" s="39"/>
      <c r="B629" s="40"/>
      <c r="C629" s="292" t="s">
        <v>914</v>
      </c>
      <c r="D629" s="292" t="s">
        <v>230</v>
      </c>
      <c r="E629" s="293" t="s">
        <v>915</v>
      </c>
      <c r="F629" s="294" t="s">
        <v>916</v>
      </c>
      <c r="G629" s="295" t="s">
        <v>528</v>
      </c>
      <c r="H629" s="296">
        <v>10</v>
      </c>
      <c r="I629" s="297"/>
      <c r="J629" s="298">
        <f>ROUND(I629*H629,2)</f>
        <v>0</v>
      </c>
      <c r="K629" s="299"/>
      <c r="L629" s="300"/>
      <c r="M629" s="301" t="s">
        <v>1</v>
      </c>
      <c r="N629" s="302" t="s">
        <v>38</v>
      </c>
      <c r="O629" s="92"/>
      <c r="P629" s="255">
        <f>O629*H629</f>
        <v>0</v>
      </c>
      <c r="Q629" s="255">
        <v>0</v>
      </c>
      <c r="R629" s="255">
        <f>Q629*H629</f>
        <v>0</v>
      </c>
      <c r="S629" s="255">
        <v>0</v>
      </c>
      <c r="T629" s="256">
        <f>S629*H629</f>
        <v>0</v>
      </c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R629" s="257" t="s">
        <v>343</v>
      </c>
      <c r="AT629" s="257" t="s">
        <v>230</v>
      </c>
      <c r="AU629" s="257" t="s">
        <v>81</v>
      </c>
      <c r="AY629" s="18" t="s">
        <v>160</v>
      </c>
      <c r="BE629" s="258">
        <f>IF(N629="základní",J629,0)</f>
        <v>0</v>
      </c>
      <c r="BF629" s="258">
        <f>IF(N629="snížená",J629,0)</f>
        <v>0</v>
      </c>
      <c r="BG629" s="258">
        <f>IF(N629="zákl. přenesená",J629,0)</f>
        <v>0</v>
      </c>
      <c r="BH629" s="258">
        <f>IF(N629="sníž. přenesená",J629,0)</f>
        <v>0</v>
      </c>
      <c r="BI629" s="258">
        <f>IF(N629="nulová",J629,0)</f>
        <v>0</v>
      </c>
      <c r="BJ629" s="18" t="s">
        <v>77</v>
      </c>
      <c r="BK629" s="258">
        <f>ROUND(I629*H629,2)</f>
        <v>0</v>
      </c>
      <c r="BL629" s="18" t="s">
        <v>258</v>
      </c>
      <c r="BM629" s="257" t="s">
        <v>917</v>
      </c>
    </row>
    <row r="630" s="2" customFormat="1" ht="21.75" customHeight="1">
      <c r="A630" s="39"/>
      <c r="B630" s="40"/>
      <c r="C630" s="245" t="s">
        <v>918</v>
      </c>
      <c r="D630" s="245" t="s">
        <v>162</v>
      </c>
      <c r="E630" s="246" t="s">
        <v>919</v>
      </c>
      <c r="F630" s="247" t="s">
        <v>920</v>
      </c>
      <c r="G630" s="248" t="s">
        <v>227</v>
      </c>
      <c r="H630" s="249">
        <v>125</v>
      </c>
      <c r="I630" s="250"/>
      <c r="J630" s="251">
        <f>ROUND(I630*H630,2)</f>
        <v>0</v>
      </c>
      <c r="K630" s="252"/>
      <c r="L630" s="45"/>
      <c r="M630" s="253" t="s">
        <v>1</v>
      </c>
      <c r="N630" s="254" t="s">
        <v>38</v>
      </c>
      <c r="O630" s="92"/>
      <c r="P630" s="255">
        <f>O630*H630</f>
        <v>0</v>
      </c>
      <c r="Q630" s="255">
        <v>0</v>
      </c>
      <c r="R630" s="255">
        <f>Q630*H630</f>
        <v>0</v>
      </c>
      <c r="S630" s="255">
        <v>0</v>
      </c>
      <c r="T630" s="256">
        <f>S630*H630</f>
        <v>0</v>
      </c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R630" s="257" t="s">
        <v>258</v>
      </c>
      <c r="AT630" s="257" t="s">
        <v>162</v>
      </c>
      <c r="AU630" s="257" t="s">
        <v>81</v>
      </c>
      <c r="AY630" s="18" t="s">
        <v>160</v>
      </c>
      <c r="BE630" s="258">
        <f>IF(N630="základní",J630,0)</f>
        <v>0</v>
      </c>
      <c r="BF630" s="258">
        <f>IF(N630="snížená",J630,0)</f>
        <v>0</v>
      </c>
      <c r="BG630" s="258">
        <f>IF(N630="zákl. přenesená",J630,0)</f>
        <v>0</v>
      </c>
      <c r="BH630" s="258">
        <f>IF(N630="sníž. přenesená",J630,0)</f>
        <v>0</v>
      </c>
      <c r="BI630" s="258">
        <f>IF(N630="nulová",J630,0)</f>
        <v>0</v>
      </c>
      <c r="BJ630" s="18" t="s">
        <v>77</v>
      </c>
      <c r="BK630" s="258">
        <f>ROUND(I630*H630,2)</f>
        <v>0</v>
      </c>
      <c r="BL630" s="18" t="s">
        <v>258</v>
      </c>
      <c r="BM630" s="257" t="s">
        <v>921</v>
      </c>
    </row>
    <row r="631" s="13" customFormat="1">
      <c r="A631" s="13"/>
      <c r="B631" s="259"/>
      <c r="C631" s="260"/>
      <c r="D631" s="261" t="s">
        <v>168</v>
      </c>
      <c r="E631" s="262" t="s">
        <v>1</v>
      </c>
      <c r="F631" s="263" t="s">
        <v>922</v>
      </c>
      <c r="G631" s="260"/>
      <c r="H631" s="264">
        <v>125</v>
      </c>
      <c r="I631" s="265"/>
      <c r="J631" s="260"/>
      <c r="K631" s="260"/>
      <c r="L631" s="266"/>
      <c r="M631" s="267"/>
      <c r="N631" s="268"/>
      <c r="O631" s="268"/>
      <c r="P631" s="268"/>
      <c r="Q631" s="268"/>
      <c r="R631" s="268"/>
      <c r="S631" s="268"/>
      <c r="T631" s="269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70" t="s">
        <v>168</v>
      </c>
      <c r="AU631" s="270" t="s">
        <v>81</v>
      </c>
      <c r="AV631" s="13" t="s">
        <v>81</v>
      </c>
      <c r="AW631" s="13" t="s">
        <v>30</v>
      </c>
      <c r="AX631" s="13" t="s">
        <v>73</v>
      </c>
      <c r="AY631" s="270" t="s">
        <v>160</v>
      </c>
    </row>
    <row r="632" s="15" customFormat="1">
      <c r="A632" s="15"/>
      <c r="B632" s="281"/>
      <c r="C632" s="282"/>
      <c r="D632" s="261" t="s">
        <v>168</v>
      </c>
      <c r="E632" s="283" t="s">
        <v>1</v>
      </c>
      <c r="F632" s="284" t="s">
        <v>171</v>
      </c>
      <c r="G632" s="282"/>
      <c r="H632" s="285">
        <v>125</v>
      </c>
      <c r="I632" s="286"/>
      <c r="J632" s="282"/>
      <c r="K632" s="282"/>
      <c r="L632" s="287"/>
      <c r="M632" s="288"/>
      <c r="N632" s="289"/>
      <c r="O632" s="289"/>
      <c r="P632" s="289"/>
      <c r="Q632" s="289"/>
      <c r="R632" s="289"/>
      <c r="S632" s="289"/>
      <c r="T632" s="290"/>
      <c r="U632" s="15"/>
      <c r="V632" s="15"/>
      <c r="W632" s="15"/>
      <c r="X632" s="15"/>
      <c r="Y632" s="15"/>
      <c r="Z632" s="15"/>
      <c r="AA632" s="15"/>
      <c r="AB632" s="15"/>
      <c r="AC632" s="15"/>
      <c r="AD632" s="15"/>
      <c r="AE632" s="15"/>
      <c r="AT632" s="291" t="s">
        <v>168</v>
      </c>
      <c r="AU632" s="291" t="s">
        <v>81</v>
      </c>
      <c r="AV632" s="15" t="s">
        <v>166</v>
      </c>
      <c r="AW632" s="15" t="s">
        <v>30</v>
      </c>
      <c r="AX632" s="15" t="s">
        <v>77</v>
      </c>
      <c r="AY632" s="291" t="s">
        <v>160</v>
      </c>
    </row>
    <row r="633" s="2" customFormat="1" ht="33" customHeight="1">
      <c r="A633" s="39"/>
      <c r="B633" s="40"/>
      <c r="C633" s="245" t="s">
        <v>923</v>
      </c>
      <c r="D633" s="245" t="s">
        <v>162</v>
      </c>
      <c r="E633" s="246" t="s">
        <v>924</v>
      </c>
      <c r="F633" s="247" t="s">
        <v>925</v>
      </c>
      <c r="G633" s="248" t="s">
        <v>528</v>
      </c>
      <c r="H633" s="249">
        <v>10</v>
      </c>
      <c r="I633" s="250"/>
      <c r="J633" s="251">
        <f>ROUND(I633*H633,2)</f>
        <v>0</v>
      </c>
      <c r="K633" s="252"/>
      <c r="L633" s="45"/>
      <c r="M633" s="253" t="s">
        <v>1</v>
      </c>
      <c r="N633" s="254" t="s">
        <v>38</v>
      </c>
      <c r="O633" s="92"/>
      <c r="P633" s="255">
        <f>O633*H633</f>
        <v>0</v>
      </c>
      <c r="Q633" s="255">
        <v>0</v>
      </c>
      <c r="R633" s="255">
        <f>Q633*H633</f>
        <v>0</v>
      </c>
      <c r="S633" s="255">
        <v>0</v>
      </c>
      <c r="T633" s="256">
        <f>S633*H633</f>
        <v>0</v>
      </c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R633" s="257" t="s">
        <v>258</v>
      </c>
      <c r="AT633" s="257" t="s">
        <v>162</v>
      </c>
      <c r="AU633" s="257" t="s">
        <v>81</v>
      </c>
      <c r="AY633" s="18" t="s">
        <v>160</v>
      </c>
      <c r="BE633" s="258">
        <f>IF(N633="základní",J633,0)</f>
        <v>0</v>
      </c>
      <c r="BF633" s="258">
        <f>IF(N633="snížená",J633,0)</f>
        <v>0</v>
      </c>
      <c r="BG633" s="258">
        <f>IF(N633="zákl. přenesená",J633,0)</f>
        <v>0</v>
      </c>
      <c r="BH633" s="258">
        <f>IF(N633="sníž. přenesená",J633,0)</f>
        <v>0</v>
      </c>
      <c r="BI633" s="258">
        <f>IF(N633="nulová",J633,0)</f>
        <v>0</v>
      </c>
      <c r="BJ633" s="18" t="s">
        <v>77</v>
      </c>
      <c r="BK633" s="258">
        <f>ROUND(I633*H633,2)</f>
        <v>0</v>
      </c>
      <c r="BL633" s="18" t="s">
        <v>258</v>
      </c>
      <c r="BM633" s="257" t="s">
        <v>926</v>
      </c>
    </row>
    <row r="634" s="2" customFormat="1" ht="21.75" customHeight="1">
      <c r="A634" s="39"/>
      <c r="B634" s="40"/>
      <c r="C634" s="245" t="s">
        <v>927</v>
      </c>
      <c r="D634" s="245" t="s">
        <v>162</v>
      </c>
      <c r="E634" s="246" t="s">
        <v>928</v>
      </c>
      <c r="F634" s="247" t="s">
        <v>929</v>
      </c>
      <c r="G634" s="248" t="s">
        <v>227</v>
      </c>
      <c r="H634" s="249">
        <v>33.5</v>
      </c>
      <c r="I634" s="250"/>
      <c r="J634" s="251">
        <f>ROUND(I634*H634,2)</f>
        <v>0</v>
      </c>
      <c r="K634" s="252"/>
      <c r="L634" s="45"/>
      <c r="M634" s="253" t="s">
        <v>1</v>
      </c>
      <c r="N634" s="254" t="s">
        <v>38</v>
      </c>
      <c r="O634" s="92"/>
      <c r="P634" s="255">
        <f>O634*H634</f>
        <v>0</v>
      </c>
      <c r="Q634" s="255">
        <v>0</v>
      </c>
      <c r="R634" s="255">
        <f>Q634*H634</f>
        <v>0</v>
      </c>
      <c r="S634" s="255">
        <v>0</v>
      </c>
      <c r="T634" s="256">
        <f>S634*H634</f>
        <v>0</v>
      </c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R634" s="257" t="s">
        <v>258</v>
      </c>
      <c r="AT634" s="257" t="s">
        <v>162</v>
      </c>
      <c r="AU634" s="257" t="s">
        <v>81</v>
      </c>
      <c r="AY634" s="18" t="s">
        <v>160</v>
      </c>
      <c r="BE634" s="258">
        <f>IF(N634="základní",J634,0)</f>
        <v>0</v>
      </c>
      <c r="BF634" s="258">
        <f>IF(N634="snížená",J634,0)</f>
        <v>0</v>
      </c>
      <c r="BG634" s="258">
        <f>IF(N634="zákl. přenesená",J634,0)</f>
        <v>0</v>
      </c>
      <c r="BH634" s="258">
        <f>IF(N634="sníž. přenesená",J634,0)</f>
        <v>0</v>
      </c>
      <c r="BI634" s="258">
        <f>IF(N634="nulová",J634,0)</f>
        <v>0</v>
      </c>
      <c r="BJ634" s="18" t="s">
        <v>77</v>
      </c>
      <c r="BK634" s="258">
        <f>ROUND(I634*H634,2)</f>
        <v>0</v>
      </c>
      <c r="BL634" s="18" t="s">
        <v>258</v>
      </c>
      <c r="BM634" s="257" t="s">
        <v>930</v>
      </c>
    </row>
    <row r="635" s="13" customFormat="1">
      <c r="A635" s="13"/>
      <c r="B635" s="259"/>
      <c r="C635" s="260"/>
      <c r="D635" s="261" t="s">
        <v>168</v>
      </c>
      <c r="E635" s="262" t="s">
        <v>1</v>
      </c>
      <c r="F635" s="263" t="s">
        <v>931</v>
      </c>
      <c r="G635" s="260"/>
      <c r="H635" s="264">
        <v>33.5</v>
      </c>
      <c r="I635" s="265"/>
      <c r="J635" s="260"/>
      <c r="K635" s="260"/>
      <c r="L635" s="266"/>
      <c r="M635" s="267"/>
      <c r="N635" s="268"/>
      <c r="O635" s="268"/>
      <c r="P635" s="268"/>
      <c r="Q635" s="268"/>
      <c r="R635" s="268"/>
      <c r="S635" s="268"/>
      <c r="T635" s="269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70" t="s">
        <v>168</v>
      </c>
      <c r="AU635" s="270" t="s">
        <v>81</v>
      </c>
      <c r="AV635" s="13" t="s">
        <v>81</v>
      </c>
      <c r="AW635" s="13" t="s">
        <v>30</v>
      </c>
      <c r="AX635" s="13" t="s">
        <v>73</v>
      </c>
      <c r="AY635" s="270" t="s">
        <v>160</v>
      </c>
    </row>
    <row r="636" s="15" customFormat="1">
      <c r="A636" s="15"/>
      <c r="B636" s="281"/>
      <c r="C636" s="282"/>
      <c r="D636" s="261" t="s">
        <v>168</v>
      </c>
      <c r="E636" s="283" t="s">
        <v>1</v>
      </c>
      <c r="F636" s="284" t="s">
        <v>171</v>
      </c>
      <c r="G636" s="282"/>
      <c r="H636" s="285">
        <v>33.5</v>
      </c>
      <c r="I636" s="286"/>
      <c r="J636" s="282"/>
      <c r="K636" s="282"/>
      <c r="L636" s="287"/>
      <c r="M636" s="288"/>
      <c r="N636" s="289"/>
      <c r="O636" s="289"/>
      <c r="P636" s="289"/>
      <c r="Q636" s="289"/>
      <c r="R636" s="289"/>
      <c r="S636" s="289"/>
      <c r="T636" s="290"/>
      <c r="U636" s="15"/>
      <c r="V636" s="15"/>
      <c r="W636" s="15"/>
      <c r="X636" s="15"/>
      <c r="Y636" s="15"/>
      <c r="Z636" s="15"/>
      <c r="AA636" s="15"/>
      <c r="AB636" s="15"/>
      <c r="AC636" s="15"/>
      <c r="AD636" s="15"/>
      <c r="AE636" s="15"/>
      <c r="AT636" s="291" t="s">
        <v>168</v>
      </c>
      <c r="AU636" s="291" t="s">
        <v>81</v>
      </c>
      <c r="AV636" s="15" t="s">
        <v>166</v>
      </c>
      <c r="AW636" s="15" t="s">
        <v>30</v>
      </c>
      <c r="AX636" s="15" t="s">
        <v>77</v>
      </c>
      <c r="AY636" s="291" t="s">
        <v>160</v>
      </c>
    </row>
    <row r="637" s="2" customFormat="1" ht="21.75" customHeight="1">
      <c r="A637" s="39"/>
      <c r="B637" s="40"/>
      <c r="C637" s="245" t="s">
        <v>932</v>
      </c>
      <c r="D637" s="245" t="s">
        <v>162</v>
      </c>
      <c r="E637" s="246" t="s">
        <v>933</v>
      </c>
      <c r="F637" s="247" t="s">
        <v>934</v>
      </c>
      <c r="G637" s="248" t="s">
        <v>646</v>
      </c>
      <c r="H637" s="314"/>
      <c r="I637" s="250"/>
      <c r="J637" s="251">
        <f>ROUND(I637*H637,2)</f>
        <v>0</v>
      </c>
      <c r="K637" s="252"/>
      <c r="L637" s="45"/>
      <c r="M637" s="253" t="s">
        <v>1</v>
      </c>
      <c r="N637" s="254" t="s">
        <v>38</v>
      </c>
      <c r="O637" s="92"/>
      <c r="P637" s="255">
        <f>O637*H637</f>
        <v>0</v>
      </c>
      <c r="Q637" s="255">
        <v>0</v>
      </c>
      <c r="R637" s="255">
        <f>Q637*H637</f>
        <v>0</v>
      </c>
      <c r="S637" s="255">
        <v>0</v>
      </c>
      <c r="T637" s="256">
        <f>S637*H637</f>
        <v>0</v>
      </c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R637" s="257" t="s">
        <v>258</v>
      </c>
      <c r="AT637" s="257" t="s">
        <v>162</v>
      </c>
      <c r="AU637" s="257" t="s">
        <v>81</v>
      </c>
      <c r="AY637" s="18" t="s">
        <v>160</v>
      </c>
      <c r="BE637" s="258">
        <f>IF(N637="základní",J637,0)</f>
        <v>0</v>
      </c>
      <c r="BF637" s="258">
        <f>IF(N637="snížená",J637,0)</f>
        <v>0</v>
      </c>
      <c r="BG637" s="258">
        <f>IF(N637="zákl. přenesená",J637,0)</f>
        <v>0</v>
      </c>
      <c r="BH637" s="258">
        <f>IF(N637="sníž. přenesená",J637,0)</f>
        <v>0</v>
      </c>
      <c r="BI637" s="258">
        <f>IF(N637="nulová",J637,0)</f>
        <v>0</v>
      </c>
      <c r="BJ637" s="18" t="s">
        <v>77</v>
      </c>
      <c r="BK637" s="258">
        <f>ROUND(I637*H637,2)</f>
        <v>0</v>
      </c>
      <c r="BL637" s="18" t="s">
        <v>258</v>
      </c>
      <c r="BM637" s="257" t="s">
        <v>935</v>
      </c>
    </row>
    <row r="638" s="12" customFormat="1" ht="22.8" customHeight="1">
      <c r="A638" s="12"/>
      <c r="B638" s="229"/>
      <c r="C638" s="230"/>
      <c r="D638" s="231" t="s">
        <v>72</v>
      </c>
      <c r="E638" s="243" t="s">
        <v>936</v>
      </c>
      <c r="F638" s="243" t="s">
        <v>937</v>
      </c>
      <c r="G638" s="230"/>
      <c r="H638" s="230"/>
      <c r="I638" s="233"/>
      <c r="J638" s="244">
        <f>BK638</f>
        <v>0</v>
      </c>
      <c r="K638" s="230"/>
      <c r="L638" s="235"/>
      <c r="M638" s="236"/>
      <c r="N638" s="237"/>
      <c r="O638" s="237"/>
      <c r="P638" s="238">
        <f>SUM(P639:P664)</f>
        <v>0</v>
      </c>
      <c r="Q638" s="237"/>
      <c r="R638" s="238">
        <f>SUM(R639:R664)</f>
        <v>0.047879999999999992</v>
      </c>
      <c r="S638" s="237"/>
      <c r="T638" s="239">
        <f>SUM(T639:T664)</f>
        <v>0</v>
      </c>
      <c r="U638" s="12"/>
      <c r="V638" s="12"/>
      <c r="W638" s="12"/>
      <c r="X638" s="12"/>
      <c r="Y638" s="12"/>
      <c r="Z638" s="12"/>
      <c r="AA638" s="12"/>
      <c r="AB638" s="12"/>
      <c r="AC638" s="12"/>
      <c r="AD638" s="12"/>
      <c r="AE638" s="12"/>
      <c r="AR638" s="240" t="s">
        <v>81</v>
      </c>
      <c r="AT638" s="241" t="s">
        <v>72</v>
      </c>
      <c r="AU638" s="241" t="s">
        <v>77</v>
      </c>
      <c r="AY638" s="240" t="s">
        <v>160</v>
      </c>
      <c r="BK638" s="242">
        <f>SUM(BK639:BK664)</f>
        <v>0</v>
      </c>
    </row>
    <row r="639" s="2" customFormat="1" ht="21.75" customHeight="1">
      <c r="A639" s="39"/>
      <c r="B639" s="40"/>
      <c r="C639" s="245" t="s">
        <v>938</v>
      </c>
      <c r="D639" s="245" t="s">
        <v>162</v>
      </c>
      <c r="E639" s="246" t="s">
        <v>939</v>
      </c>
      <c r="F639" s="247" t="s">
        <v>940</v>
      </c>
      <c r="G639" s="248" t="s">
        <v>941</v>
      </c>
      <c r="H639" s="249">
        <v>1</v>
      </c>
      <c r="I639" s="250"/>
      <c r="J639" s="251">
        <f>ROUND(I639*H639,2)</f>
        <v>0</v>
      </c>
      <c r="K639" s="252"/>
      <c r="L639" s="45"/>
      <c r="M639" s="253" t="s">
        <v>1</v>
      </c>
      <c r="N639" s="254" t="s">
        <v>38</v>
      </c>
      <c r="O639" s="92"/>
      <c r="P639" s="255">
        <f>O639*H639</f>
        <v>0</v>
      </c>
      <c r="Q639" s="255">
        <v>0</v>
      </c>
      <c r="R639" s="255">
        <f>Q639*H639</f>
        <v>0</v>
      </c>
      <c r="S639" s="255">
        <v>0</v>
      </c>
      <c r="T639" s="256">
        <f>S639*H639</f>
        <v>0</v>
      </c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R639" s="257" t="s">
        <v>166</v>
      </c>
      <c r="AT639" s="257" t="s">
        <v>162</v>
      </c>
      <c r="AU639" s="257" t="s">
        <v>81</v>
      </c>
      <c r="AY639" s="18" t="s">
        <v>160</v>
      </c>
      <c r="BE639" s="258">
        <f>IF(N639="základní",J639,0)</f>
        <v>0</v>
      </c>
      <c r="BF639" s="258">
        <f>IF(N639="snížená",J639,0)</f>
        <v>0</v>
      </c>
      <c r="BG639" s="258">
        <f>IF(N639="zákl. přenesená",J639,0)</f>
        <v>0</v>
      </c>
      <c r="BH639" s="258">
        <f>IF(N639="sníž. přenesená",J639,0)</f>
        <v>0</v>
      </c>
      <c r="BI639" s="258">
        <f>IF(N639="nulová",J639,0)</f>
        <v>0</v>
      </c>
      <c r="BJ639" s="18" t="s">
        <v>77</v>
      </c>
      <c r="BK639" s="258">
        <f>ROUND(I639*H639,2)</f>
        <v>0</v>
      </c>
      <c r="BL639" s="18" t="s">
        <v>166</v>
      </c>
      <c r="BM639" s="257" t="s">
        <v>942</v>
      </c>
    </row>
    <row r="640" s="2" customFormat="1" ht="21.75" customHeight="1">
      <c r="A640" s="39"/>
      <c r="B640" s="40"/>
      <c r="C640" s="245" t="s">
        <v>943</v>
      </c>
      <c r="D640" s="245" t="s">
        <v>162</v>
      </c>
      <c r="E640" s="246" t="s">
        <v>944</v>
      </c>
      <c r="F640" s="247" t="s">
        <v>945</v>
      </c>
      <c r="G640" s="248" t="s">
        <v>941</v>
      </c>
      <c r="H640" s="249">
        <v>1</v>
      </c>
      <c r="I640" s="250"/>
      <c r="J640" s="251">
        <f>ROUND(I640*H640,2)</f>
        <v>0</v>
      </c>
      <c r="K640" s="252"/>
      <c r="L640" s="45"/>
      <c r="M640" s="253" t="s">
        <v>1</v>
      </c>
      <c r="N640" s="254" t="s">
        <v>38</v>
      </c>
      <c r="O640" s="92"/>
      <c r="P640" s="255">
        <f>O640*H640</f>
        <v>0</v>
      </c>
      <c r="Q640" s="255">
        <v>0</v>
      </c>
      <c r="R640" s="255">
        <f>Q640*H640</f>
        <v>0</v>
      </c>
      <c r="S640" s="255">
        <v>0</v>
      </c>
      <c r="T640" s="256">
        <f>S640*H640</f>
        <v>0</v>
      </c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R640" s="257" t="s">
        <v>166</v>
      </c>
      <c r="AT640" s="257" t="s">
        <v>162</v>
      </c>
      <c r="AU640" s="257" t="s">
        <v>81</v>
      </c>
      <c r="AY640" s="18" t="s">
        <v>160</v>
      </c>
      <c r="BE640" s="258">
        <f>IF(N640="základní",J640,0)</f>
        <v>0</v>
      </c>
      <c r="BF640" s="258">
        <f>IF(N640="snížená",J640,0)</f>
        <v>0</v>
      </c>
      <c r="BG640" s="258">
        <f>IF(N640="zákl. přenesená",J640,0)</f>
        <v>0</v>
      </c>
      <c r="BH640" s="258">
        <f>IF(N640="sníž. přenesená",J640,0)</f>
        <v>0</v>
      </c>
      <c r="BI640" s="258">
        <f>IF(N640="nulová",J640,0)</f>
        <v>0</v>
      </c>
      <c r="BJ640" s="18" t="s">
        <v>77</v>
      </c>
      <c r="BK640" s="258">
        <f>ROUND(I640*H640,2)</f>
        <v>0</v>
      </c>
      <c r="BL640" s="18" t="s">
        <v>166</v>
      </c>
      <c r="BM640" s="257" t="s">
        <v>946</v>
      </c>
    </row>
    <row r="641" s="2" customFormat="1" ht="21.75" customHeight="1">
      <c r="A641" s="39"/>
      <c r="B641" s="40"/>
      <c r="C641" s="245" t="s">
        <v>947</v>
      </c>
      <c r="D641" s="245" t="s">
        <v>162</v>
      </c>
      <c r="E641" s="246" t="s">
        <v>948</v>
      </c>
      <c r="F641" s="247" t="s">
        <v>949</v>
      </c>
      <c r="G641" s="248" t="s">
        <v>941</v>
      </c>
      <c r="H641" s="249">
        <v>12</v>
      </c>
      <c r="I641" s="250"/>
      <c r="J641" s="251">
        <f>ROUND(I641*H641,2)</f>
        <v>0</v>
      </c>
      <c r="K641" s="252"/>
      <c r="L641" s="45"/>
      <c r="M641" s="253" t="s">
        <v>1</v>
      </c>
      <c r="N641" s="254" t="s">
        <v>38</v>
      </c>
      <c r="O641" s="92"/>
      <c r="P641" s="255">
        <f>O641*H641</f>
        <v>0</v>
      </c>
      <c r="Q641" s="255">
        <v>0</v>
      </c>
      <c r="R641" s="255">
        <f>Q641*H641</f>
        <v>0</v>
      </c>
      <c r="S641" s="255">
        <v>0</v>
      </c>
      <c r="T641" s="256">
        <f>S641*H641</f>
        <v>0</v>
      </c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R641" s="257" t="s">
        <v>166</v>
      </c>
      <c r="AT641" s="257" t="s">
        <v>162</v>
      </c>
      <c r="AU641" s="257" t="s">
        <v>81</v>
      </c>
      <c r="AY641" s="18" t="s">
        <v>160</v>
      </c>
      <c r="BE641" s="258">
        <f>IF(N641="základní",J641,0)</f>
        <v>0</v>
      </c>
      <c r="BF641" s="258">
        <f>IF(N641="snížená",J641,0)</f>
        <v>0</v>
      </c>
      <c r="BG641" s="258">
        <f>IF(N641="zákl. přenesená",J641,0)</f>
        <v>0</v>
      </c>
      <c r="BH641" s="258">
        <f>IF(N641="sníž. přenesená",J641,0)</f>
        <v>0</v>
      </c>
      <c r="BI641" s="258">
        <f>IF(N641="nulová",J641,0)</f>
        <v>0</v>
      </c>
      <c r="BJ641" s="18" t="s">
        <v>77</v>
      </c>
      <c r="BK641" s="258">
        <f>ROUND(I641*H641,2)</f>
        <v>0</v>
      </c>
      <c r="BL641" s="18" t="s">
        <v>166</v>
      </c>
      <c r="BM641" s="257" t="s">
        <v>950</v>
      </c>
    </row>
    <row r="642" s="2" customFormat="1" ht="21.75" customHeight="1">
      <c r="A642" s="39"/>
      <c r="B642" s="40"/>
      <c r="C642" s="245" t="s">
        <v>951</v>
      </c>
      <c r="D642" s="245" t="s">
        <v>162</v>
      </c>
      <c r="E642" s="246" t="s">
        <v>952</v>
      </c>
      <c r="F642" s="247" t="s">
        <v>953</v>
      </c>
      <c r="G642" s="248" t="s">
        <v>941</v>
      </c>
      <c r="H642" s="249">
        <v>6</v>
      </c>
      <c r="I642" s="250"/>
      <c r="J642" s="251">
        <f>ROUND(I642*H642,2)</f>
        <v>0</v>
      </c>
      <c r="K642" s="252"/>
      <c r="L642" s="45"/>
      <c r="M642" s="253" t="s">
        <v>1</v>
      </c>
      <c r="N642" s="254" t="s">
        <v>38</v>
      </c>
      <c r="O642" s="92"/>
      <c r="P642" s="255">
        <f>O642*H642</f>
        <v>0</v>
      </c>
      <c r="Q642" s="255">
        <v>0</v>
      </c>
      <c r="R642" s="255">
        <f>Q642*H642</f>
        <v>0</v>
      </c>
      <c r="S642" s="255">
        <v>0</v>
      </c>
      <c r="T642" s="256">
        <f>S642*H642</f>
        <v>0</v>
      </c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R642" s="257" t="s">
        <v>166</v>
      </c>
      <c r="AT642" s="257" t="s">
        <v>162</v>
      </c>
      <c r="AU642" s="257" t="s">
        <v>81</v>
      </c>
      <c r="AY642" s="18" t="s">
        <v>160</v>
      </c>
      <c r="BE642" s="258">
        <f>IF(N642="základní",J642,0)</f>
        <v>0</v>
      </c>
      <c r="BF642" s="258">
        <f>IF(N642="snížená",J642,0)</f>
        <v>0</v>
      </c>
      <c r="BG642" s="258">
        <f>IF(N642="zákl. přenesená",J642,0)</f>
        <v>0</v>
      </c>
      <c r="BH642" s="258">
        <f>IF(N642="sníž. přenesená",J642,0)</f>
        <v>0</v>
      </c>
      <c r="BI642" s="258">
        <f>IF(N642="nulová",J642,0)</f>
        <v>0</v>
      </c>
      <c r="BJ642" s="18" t="s">
        <v>77</v>
      </c>
      <c r="BK642" s="258">
        <f>ROUND(I642*H642,2)</f>
        <v>0</v>
      </c>
      <c r="BL642" s="18" t="s">
        <v>166</v>
      </c>
      <c r="BM642" s="257" t="s">
        <v>954</v>
      </c>
    </row>
    <row r="643" s="2" customFormat="1" ht="21.75" customHeight="1">
      <c r="A643" s="39"/>
      <c r="B643" s="40"/>
      <c r="C643" s="245" t="s">
        <v>955</v>
      </c>
      <c r="D643" s="245" t="s">
        <v>162</v>
      </c>
      <c r="E643" s="246" t="s">
        <v>956</v>
      </c>
      <c r="F643" s="247" t="s">
        <v>957</v>
      </c>
      <c r="G643" s="248" t="s">
        <v>941</v>
      </c>
      <c r="H643" s="249">
        <v>1</v>
      </c>
      <c r="I643" s="250"/>
      <c r="J643" s="251">
        <f>ROUND(I643*H643,2)</f>
        <v>0</v>
      </c>
      <c r="K643" s="252"/>
      <c r="L643" s="45"/>
      <c r="M643" s="253" t="s">
        <v>1</v>
      </c>
      <c r="N643" s="254" t="s">
        <v>38</v>
      </c>
      <c r="O643" s="92"/>
      <c r="P643" s="255">
        <f>O643*H643</f>
        <v>0</v>
      </c>
      <c r="Q643" s="255">
        <v>0</v>
      </c>
      <c r="R643" s="255">
        <f>Q643*H643</f>
        <v>0</v>
      </c>
      <c r="S643" s="255">
        <v>0</v>
      </c>
      <c r="T643" s="256">
        <f>S643*H643</f>
        <v>0</v>
      </c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R643" s="257" t="s">
        <v>166</v>
      </c>
      <c r="AT643" s="257" t="s">
        <v>162</v>
      </c>
      <c r="AU643" s="257" t="s">
        <v>81</v>
      </c>
      <c r="AY643" s="18" t="s">
        <v>160</v>
      </c>
      <c r="BE643" s="258">
        <f>IF(N643="základní",J643,0)</f>
        <v>0</v>
      </c>
      <c r="BF643" s="258">
        <f>IF(N643="snížená",J643,0)</f>
        <v>0</v>
      </c>
      <c r="BG643" s="258">
        <f>IF(N643="zákl. přenesená",J643,0)</f>
        <v>0</v>
      </c>
      <c r="BH643" s="258">
        <f>IF(N643="sníž. přenesená",J643,0)</f>
        <v>0</v>
      </c>
      <c r="BI643" s="258">
        <f>IF(N643="nulová",J643,0)</f>
        <v>0</v>
      </c>
      <c r="BJ643" s="18" t="s">
        <v>77</v>
      </c>
      <c r="BK643" s="258">
        <f>ROUND(I643*H643,2)</f>
        <v>0</v>
      </c>
      <c r="BL643" s="18" t="s">
        <v>166</v>
      </c>
      <c r="BM643" s="257" t="s">
        <v>958</v>
      </c>
    </row>
    <row r="644" s="2" customFormat="1" ht="21.75" customHeight="1">
      <c r="A644" s="39"/>
      <c r="B644" s="40"/>
      <c r="C644" s="245" t="s">
        <v>959</v>
      </c>
      <c r="D644" s="245" t="s">
        <v>162</v>
      </c>
      <c r="E644" s="246" t="s">
        <v>960</v>
      </c>
      <c r="F644" s="247" t="s">
        <v>961</v>
      </c>
      <c r="G644" s="248" t="s">
        <v>941</v>
      </c>
      <c r="H644" s="249">
        <v>13</v>
      </c>
      <c r="I644" s="250"/>
      <c r="J644" s="251">
        <f>ROUND(I644*H644,2)</f>
        <v>0</v>
      </c>
      <c r="K644" s="252"/>
      <c r="L644" s="45"/>
      <c r="M644" s="253" t="s">
        <v>1</v>
      </c>
      <c r="N644" s="254" t="s">
        <v>38</v>
      </c>
      <c r="O644" s="92"/>
      <c r="P644" s="255">
        <f>O644*H644</f>
        <v>0</v>
      </c>
      <c r="Q644" s="255">
        <v>0</v>
      </c>
      <c r="R644" s="255">
        <f>Q644*H644</f>
        <v>0</v>
      </c>
      <c r="S644" s="255">
        <v>0</v>
      </c>
      <c r="T644" s="256">
        <f>S644*H644</f>
        <v>0</v>
      </c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R644" s="257" t="s">
        <v>166</v>
      </c>
      <c r="AT644" s="257" t="s">
        <v>162</v>
      </c>
      <c r="AU644" s="257" t="s">
        <v>81</v>
      </c>
      <c r="AY644" s="18" t="s">
        <v>160</v>
      </c>
      <c r="BE644" s="258">
        <f>IF(N644="základní",J644,0)</f>
        <v>0</v>
      </c>
      <c r="BF644" s="258">
        <f>IF(N644="snížená",J644,0)</f>
        <v>0</v>
      </c>
      <c r="BG644" s="258">
        <f>IF(N644="zákl. přenesená",J644,0)</f>
        <v>0</v>
      </c>
      <c r="BH644" s="258">
        <f>IF(N644="sníž. přenesená",J644,0)</f>
        <v>0</v>
      </c>
      <c r="BI644" s="258">
        <f>IF(N644="nulová",J644,0)</f>
        <v>0</v>
      </c>
      <c r="BJ644" s="18" t="s">
        <v>77</v>
      </c>
      <c r="BK644" s="258">
        <f>ROUND(I644*H644,2)</f>
        <v>0</v>
      </c>
      <c r="BL644" s="18" t="s">
        <v>166</v>
      </c>
      <c r="BM644" s="257" t="s">
        <v>962</v>
      </c>
    </row>
    <row r="645" s="2" customFormat="1" ht="21.75" customHeight="1">
      <c r="A645" s="39"/>
      <c r="B645" s="40"/>
      <c r="C645" s="245" t="s">
        <v>963</v>
      </c>
      <c r="D645" s="245" t="s">
        <v>162</v>
      </c>
      <c r="E645" s="246" t="s">
        <v>964</v>
      </c>
      <c r="F645" s="247" t="s">
        <v>965</v>
      </c>
      <c r="G645" s="248" t="s">
        <v>941</v>
      </c>
      <c r="H645" s="249">
        <v>6</v>
      </c>
      <c r="I645" s="250"/>
      <c r="J645" s="251">
        <f>ROUND(I645*H645,2)</f>
        <v>0</v>
      </c>
      <c r="K645" s="252"/>
      <c r="L645" s="45"/>
      <c r="M645" s="253" t="s">
        <v>1</v>
      </c>
      <c r="N645" s="254" t="s">
        <v>38</v>
      </c>
      <c r="O645" s="92"/>
      <c r="P645" s="255">
        <f>O645*H645</f>
        <v>0</v>
      </c>
      <c r="Q645" s="255">
        <v>0</v>
      </c>
      <c r="R645" s="255">
        <f>Q645*H645</f>
        <v>0</v>
      </c>
      <c r="S645" s="255">
        <v>0</v>
      </c>
      <c r="T645" s="256">
        <f>S645*H645</f>
        <v>0</v>
      </c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R645" s="257" t="s">
        <v>166</v>
      </c>
      <c r="AT645" s="257" t="s">
        <v>162</v>
      </c>
      <c r="AU645" s="257" t="s">
        <v>81</v>
      </c>
      <c r="AY645" s="18" t="s">
        <v>160</v>
      </c>
      <c r="BE645" s="258">
        <f>IF(N645="základní",J645,0)</f>
        <v>0</v>
      </c>
      <c r="BF645" s="258">
        <f>IF(N645="snížená",J645,0)</f>
        <v>0</v>
      </c>
      <c r="BG645" s="258">
        <f>IF(N645="zákl. přenesená",J645,0)</f>
        <v>0</v>
      </c>
      <c r="BH645" s="258">
        <f>IF(N645="sníž. přenesená",J645,0)</f>
        <v>0</v>
      </c>
      <c r="BI645" s="258">
        <f>IF(N645="nulová",J645,0)</f>
        <v>0</v>
      </c>
      <c r="BJ645" s="18" t="s">
        <v>77</v>
      </c>
      <c r="BK645" s="258">
        <f>ROUND(I645*H645,2)</f>
        <v>0</v>
      </c>
      <c r="BL645" s="18" t="s">
        <v>166</v>
      </c>
      <c r="BM645" s="257" t="s">
        <v>966</v>
      </c>
    </row>
    <row r="646" s="2" customFormat="1" ht="21.75" customHeight="1">
      <c r="A646" s="39"/>
      <c r="B646" s="40"/>
      <c r="C646" s="245" t="s">
        <v>967</v>
      </c>
      <c r="D646" s="245" t="s">
        <v>162</v>
      </c>
      <c r="E646" s="246" t="s">
        <v>968</v>
      </c>
      <c r="F646" s="247" t="s">
        <v>969</v>
      </c>
      <c r="G646" s="248" t="s">
        <v>941</v>
      </c>
      <c r="H646" s="249">
        <v>1</v>
      </c>
      <c r="I646" s="250"/>
      <c r="J646" s="251">
        <f>ROUND(I646*H646,2)</f>
        <v>0</v>
      </c>
      <c r="K646" s="252"/>
      <c r="L646" s="45"/>
      <c r="M646" s="253" t="s">
        <v>1</v>
      </c>
      <c r="N646" s="254" t="s">
        <v>38</v>
      </c>
      <c r="O646" s="92"/>
      <c r="P646" s="255">
        <f>O646*H646</f>
        <v>0</v>
      </c>
      <c r="Q646" s="255">
        <v>0</v>
      </c>
      <c r="R646" s="255">
        <f>Q646*H646</f>
        <v>0</v>
      </c>
      <c r="S646" s="255">
        <v>0</v>
      </c>
      <c r="T646" s="256">
        <f>S646*H646</f>
        <v>0</v>
      </c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R646" s="257" t="s">
        <v>166</v>
      </c>
      <c r="AT646" s="257" t="s">
        <v>162</v>
      </c>
      <c r="AU646" s="257" t="s">
        <v>81</v>
      </c>
      <c r="AY646" s="18" t="s">
        <v>160</v>
      </c>
      <c r="BE646" s="258">
        <f>IF(N646="základní",J646,0)</f>
        <v>0</v>
      </c>
      <c r="BF646" s="258">
        <f>IF(N646="snížená",J646,0)</f>
        <v>0</v>
      </c>
      <c r="BG646" s="258">
        <f>IF(N646="zákl. přenesená",J646,0)</f>
        <v>0</v>
      </c>
      <c r="BH646" s="258">
        <f>IF(N646="sníž. přenesená",J646,0)</f>
        <v>0</v>
      </c>
      <c r="BI646" s="258">
        <f>IF(N646="nulová",J646,0)</f>
        <v>0</v>
      </c>
      <c r="BJ646" s="18" t="s">
        <v>77</v>
      </c>
      <c r="BK646" s="258">
        <f>ROUND(I646*H646,2)</f>
        <v>0</v>
      </c>
      <c r="BL646" s="18" t="s">
        <v>166</v>
      </c>
      <c r="BM646" s="257" t="s">
        <v>970</v>
      </c>
    </row>
    <row r="647" s="2" customFormat="1" ht="21.75" customHeight="1">
      <c r="A647" s="39"/>
      <c r="B647" s="40"/>
      <c r="C647" s="245" t="s">
        <v>971</v>
      </c>
      <c r="D647" s="245" t="s">
        <v>162</v>
      </c>
      <c r="E647" s="246" t="s">
        <v>972</v>
      </c>
      <c r="F647" s="247" t="s">
        <v>973</v>
      </c>
      <c r="G647" s="248" t="s">
        <v>941</v>
      </c>
      <c r="H647" s="249">
        <v>4</v>
      </c>
      <c r="I647" s="250"/>
      <c r="J647" s="251">
        <f>ROUND(I647*H647,2)</f>
        <v>0</v>
      </c>
      <c r="K647" s="252"/>
      <c r="L647" s="45"/>
      <c r="M647" s="253" t="s">
        <v>1</v>
      </c>
      <c r="N647" s="254" t="s">
        <v>38</v>
      </c>
      <c r="O647" s="92"/>
      <c r="P647" s="255">
        <f>O647*H647</f>
        <v>0</v>
      </c>
      <c r="Q647" s="255">
        <v>0</v>
      </c>
      <c r="R647" s="255">
        <f>Q647*H647</f>
        <v>0</v>
      </c>
      <c r="S647" s="255">
        <v>0</v>
      </c>
      <c r="T647" s="256">
        <f>S647*H647</f>
        <v>0</v>
      </c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R647" s="257" t="s">
        <v>166</v>
      </c>
      <c r="AT647" s="257" t="s">
        <v>162</v>
      </c>
      <c r="AU647" s="257" t="s">
        <v>81</v>
      </c>
      <c r="AY647" s="18" t="s">
        <v>160</v>
      </c>
      <c r="BE647" s="258">
        <f>IF(N647="základní",J647,0)</f>
        <v>0</v>
      </c>
      <c r="BF647" s="258">
        <f>IF(N647="snížená",J647,0)</f>
        <v>0</v>
      </c>
      <c r="BG647" s="258">
        <f>IF(N647="zákl. přenesená",J647,0)</f>
        <v>0</v>
      </c>
      <c r="BH647" s="258">
        <f>IF(N647="sníž. přenesená",J647,0)</f>
        <v>0</v>
      </c>
      <c r="BI647" s="258">
        <f>IF(N647="nulová",J647,0)</f>
        <v>0</v>
      </c>
      <c r="BJ647" s="18" t="s">
        <v>77</v>
      </c>
      <c r="BK647" s="258">
        <f>ROUND(I647*H647,2)</f>
        <v>0</v>
      </c>
      <c r="BL647" s="18" t="s">
        <v>166</v>
      </c>
      <c r="BM647" s="257" t="s">
        <v>974</v>
      </c>
    </row>
    <row r="648" s="2" customFormat="1" ht="21.75" customHeight="1">
      <c r="A648" s="39"/>
      <c r="B648" s="40"/>
      <c r="C648" s="245" t="s">
        <v>975</v>
      </c>
      <c r="D648" s="245" t="s">
        <v>162</v>
      </c>
      <c r="E648" s="246" t="s">
        <v>976</v>
      </c>
      <c r="F648" s="247" t="s">
        <v>977</v>
      </c>
      <c r="G648" s="248" t="s">
        <v>941</v>
      </c>
      <c r="H648" s="249">
        <v>1</v>
      </c>
      <c r="I648" s="250"/>
      <c r="J648" s="251">
        <f>ROUND(I648*H648,2)</f>
        <v>0</v>
      </c>
      <c r="K648" s="252"/>
      <c r="L648" s="45"/>
      <c r="M648" s="253" t="s">
        <v>1</v>
      </c>
      <c r="N648" s="254" t="s">
        <v>38</v>
      </c>
      <c r="O648" s="92"/>
      <c r="P648" s="255">
        <f>O648*H648</f>
        <v>0</v>
      </c>
      <c r="Q648" s="255">
        <v>0</v>
      </c>
      <c r="R648" s="255">
        <f>Q648*H648</f>
        <v>0</v>
      </c>
      <c r="S648" s="255">
        <v>0</v>
      </c>
      <c r="T648" s="256">
        <f>S648*H648</f>
        <v>0</v>
      </c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R648" s="257" t="s">
        <v>166</v>
      </c>
      <c r="AT648" s="257" t="s">
        <v>162</v>
      </c>
      <c r="AU648" s="257" t="s">
        <v>81</v>
      </c>
      <c r="AY648" s="18" t="s">
        <v>160</v>
      </c>
      <c r="BE648" s="258">
        <f>IF(N648="základní",J648,0)</f>
        <v>0</v>
      </c>
      <c r="BF648" s="258">
        <f>IF(N648="snížená",J648,0)</f>
        <v>0</v>
      </c>
      <c r="BG648" s="258">
        <f>IF(N648="zákl. přenesená",J648,0)</f>
        <v>0</v>
      </c>
      <c r="BH648" s="258">
        <f>IF(N648="sníž. přenesená",J648,0)</f>
        <v>0</v>
      </c>
      <c r="BI648" s="258">
        <f>IF(N648="nulová",J648,0)</f>
        <v>0</v>
      </c>
      <c r="BJ648" s="18" t="s">
        <v>77</v>
      </c>
      <c r="BK648" s="258">
        <f>ROUND(I648*H648,2)</f>
        <v>0</v>
      </c>
      <c r="BL648" s="18" t="s">
        <v>166</v>
      </c>
      <c r="BM648" s="257" t="s">
        <v>978</v>
      </c>
    </row>
    <row r="649" s="2" customFormat="1" ht="21.75" customHeight="1">
      <c r="A649" s="39"/>
      <c r="B649" s="40"/>
      <c r="C649" s="245" t="s">
        <v>979</v>
      </c>
      <c r="D649" s="245" t="s">
        <v>162</v>
      </c>
      <c r="E649" s="246" t="s">
        <v>980</v>
      </c>
      <c r="F649" s="247" t="s">
        <v>981</v>
      </c>
      <c r="G649" s="248" t="s">
        <v>941</v>
      </c>
      <c r="H649" s="249">
        <v>2</v>
      </c>
      <c r="I649" s="250"/>
      <c r="J649" s="251">
        <f>ROUND(I649*H649,2)</f>
        <v>0</v>
      </c>
      <c r="K649" s="252"/>
      <c r="L649" s="45"/>
      <c r="M649" s="253" t="s">
        <v>1</v>
      </c>
      <c r="N649" s="254" t="s">
        <v>38</v>
      </c>
      <c r="O649" s="92"/>
      <c r="P649" s="255">
        <f>O649*H649</f>
        <v>0</v>
      </c>
      <c r="Q649" s="255">
        <v>0</v>
      </c>
      <c r="R649" s="255">
        <f>Q649*H649</f>
        <v>0</v>
      </c>
      <c r="S649" s="255">
        <v>0</v>
      </c>
      <c r="T649" s="256">
        <f>S649*H649</f>
        <v>0</v>
      </c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R649" s="257" t="s">
        <v>166</v>
      </c>
      <c r="AT649" s="257" t="s">
        <v>162</v>
      </c>
      <c r="AU649" s="257" t="s">
        <v>81</v>
      </c>
      <c r="AY649" s="18" t="s">
        <v>160</v>
      </c>
      <c r="BE649" s="258">
        <f>IF(N649="základní",J649,0)</f>
        <v>0</v>
      </c>
      <c r="BF649" s="258">
        <f>IF(N649="snížená",J649,0)</f>
        <v>0</v>
      </c>
      <c r="BG649" s="258">
        <f>IF(N649="zákl. přenesená",J649,0)</f>
        <v>0</v>
      </c>
      <c r="BH649" s="258">
        <f>IF(N649="sníž. přenesená",J649,0)</f>
        <v>0</v>
      </c>
      <c r="BI649" s="258">
        <f>IF(N649="nulová",J649,0)</f>
        <v>0</v>
      </c>
      <c r="BJ649" s="18" t="s">
        <v>77</v>
      </c>
      <c r="BK649" s="258">
        <f>ROUND(I649*H649,2)</f>
        <v>0</v>
      </c>
      <c r="BL649" s="18" t="s">
        <v>166</v>
      </c>
      <c r="BM649" s="257" t="s">
        <v>982</v>
      </c>
    </row>
    <row r="650" s="2" customFormat="1" ht="21.75" customHeight="1">
      <c r="A650" s="39"/>
      <c r="B650" s="40"/>
      <c r="C650" s="245" t="s">
        <v>983</v>
      </c>
      <c r="D650" s="245" t="s">
        <v>162</v>
      </c>
      <c r="E650" s="246" t="s">
        <v>984</v>
      </c>
      <c r="F650" s="247" t="s">
        <v>985</v>
      </c>
      <c r="G650" s="248" t="s">
        <v>941</v>
      </c>
      <c r="H650" s="249">
        <v>5</v>
      </c>
      <c r="I650" s="250"/>
      <c r="J650" s="251">
        <f>ROUND(I650*H650,2)</f>
        <v>0</v>
      </c>
      <c r="K650" s="252"/>
      <c r="L650" s="45"/>
      <c r="M650" s="253" t="s">
        <v>1</v>
      </c>
      <c r="N650" s="254" t="s">
        <v>38</v>
      </c>
      <c r="O650" s="92"/>
      <c r="P650" s="255">
        <f>O650*H650</f>
        <v>0</v>
      </c>
      <c r="Q650" s="255">
        <v>0</v>
      </c>
      <c r="R650" s="255">
        <f>Q650*H650</f>
        <v>0</v>
      </c>
      <c r="S650" s="255">
        <v>0</v>
      </c>
      <c r="T650" s="256">
        <f>S650*H650</f>
        <v>0</v>
      </c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R650" s="257" t="s">
        <v>166</v>
      </c>
      <c r="AT650" s="257" t="s">
        <v>162</v>
      </c>
      <c r="AU650" s="257" t="s">
        <v>81</v>
      </c>
      <c r="AY650" s="18" t="s">
        <v>160</v>
      </c>
      <c r="BE650" s="258">
        <f>IF(N650="základní",J650,0)</f>
        <v>0</v>
      </c>
      <c r="BF650" s="258">
        <f>IF(N650="snížená",J650,0)</f>
        <v>0</v>
      </c>
      <c r="BG650" s="258">
        <f>IF(N650="zákl. přenesená",J650,0)</f>
        <v>0</v>
      </c>
      <c r="BH650" s="258">
        <f>IF(N650="sníž. přenesená",J650,0)</f>
        <v>0</v>
      </c>
      <c r="BI650" s="258">
        <f>IF(N650="nulová",J650,0)</f>
        <v>0</v>
      </c>
      <c r="BJ650" s="18" t="s">
        <v>77</v>
      </c>
      <c r="BK650" s="258">
        <f>ROUND(I650*H650,2)</f>
        <v>0</v>
      </c>
      <c r="BL650" s="18" t="s">
        <v>166</v>
      </c>
      <c r="BM650" s="257" t="s">
        <v>986</v>
      </c>
    </row>
    <row r="651" s="2" customFormat="1" ht="21.75" customHeight="1">
      <c r="A651" s="39"/>
      <c r="B651" s="40"/>
      <c r="C651" s="245" t="s">
        <v>987</v>
      </c>
      <c r="D651" s="245" t="s">
        <v>162</v>
      </c>
      <c r="E651" s="246" t="s">
        <v>988</v>
      </c>
      <c r="F651" s="247" t="s">
        <v>989</v>
      </c>
      <c r="G651" s="248" t="s">
        <v>227</v>
      </c>
      <c r="H651" s="249">
        <v>319.19999999999999</v>
      </c>
      <c r="I651" s="250"/>
      <c r="J651" s="251">
        <f>ROUND(I651*H651,2)</f>
        <v>0</v>
      </c>
      <c r="K651" s="252"/>
      <c r="L651" s="45"/>
      <c r="M651" s="253" t="s">
        <v>1</v>
      </c>
      <c r="N651" s="254" t="s">
        <v>38</v>
      </c>
      <c r="O651" s="92"/>
      <c r="P651" s="255">
        <f>O651*H651</f>
        <v>0</v>
      </c>
      <c r="Q651" s="255">
        <v>0.00014999999999999999</v>
      </c>
      <c r="R651" s="255">
        <f>Q651*H651</f>
        <v>0.047879999999999992</v>
      </c>
      <c r="S651" s="255">
        <v>0</v>
      </c>
      <c r="T651" s="256">
        <f>S651*H651</f>
        <v>0</v>
      </c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R651" s="257" t="s">
        <v>258</v>
      </c>
      <c r="AT651" s="257" t="s">
        <v>162</v>
      </c>
      <c r="AU651" s="257" t="s">
        <v>81</v>
      </c>
      <c r="AY651" s="18" t="s">
        <v>160</v>
      </c>
      <c r="BE651" s="258">
        <f>IF(N651="základní",J651,0)</f>
        <v>0</v>
      </c>
      <c r="BF651" s="258">
        <f>IF(N651="snížená",J651,0)</f>
        <v>0</v>
      </c>
      <c r="BG651" s="258">
        <f>IF(N651="zákl. přenesená",J651,0)</f>
        <v>0</v>
      </c>
      <c r="BH651" s="258">
        <f>IF(N651="sníž. přenesená",J651,0)</f>
        <v>0</v>
      </c>
      <c r="BI651" s="258">
        <f>IF(N651="nulová",J651,0)</f>
        <v>0</v>
      </c>
      <c r="BJ651" s="18" t="s">
        <v>77</v>
      </c>
      <c r="BK651" s="258">
        <f>ROUND(I651*H651,2)</f>
        <v>0</v>
      </c>
      <c r="BL651" s="18" t="s">
        <v>258</v>
      </c>
      <c r="BM651" s="257" t="s">
        <v>990</v>
      </c>
    </row>
    <row r="652" s="13" customFormat="1">
      <c r="A652" s="13"/>
      <c r="B652" s="259"/>
      <c r="C652" s="260"/>
      <c r="D652" s="261" t="s">
        <v>168</v>
      </c>
      <c r="E652" s="262" t="s">
        <v>1</v>
      </c>
      <c r="F652" s="263" t="s">
        <v>991</v>
      </c>
      <c r="G652" s="260"/>
      <c r="H652" s="264">
        <v>6.1399999999999997</v>
      </c>
      <c r="I652" s="265"/>
      <c r="J652" s="260"/>
      <c r="K652" s="260"/>
      <c r="L652" s="266"/>
      <c r="M652" s="267"/>
      <c r="N652" s="268"/>
      <c r="O652" s="268"/>
      <c r="P652" s="268"/>
      <c r="Q652" s="268"/>
      <c r="R652" s="268"/>
      <c r="S652" s="268"/>
      <c r="T652" s="269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70" t="s">
        <v>168</v>
      </c>
      <c r="AU652" s="270" t="s">
        <v>81</v>
      </c>
      <c r="AV652" s="13" t="s">
        <v>81</v>
      </c>
      <c r="AW652" s="13" t="s">
        <v>30</v>
      </c>
      <c r="AX652" s="13" t="s">
        <v>73</v>
      </c>
      <c r="AY652" s="270" t="s">
        <v>160</v>
      </c>
    </row>
    <row r="653" s="13" customFormat="1">
      <c r="A653" s="13"/>
      <c r="B653" s="259"/>
      <c r="C653" s="260"/>
      <c r="D653" s="261" t="s">
        <v>168</v>
      </c>
      <c r="E653" s="262" t="s">
        <v>1</v>
      </c>
      <c r="F653" s="263" t="s">
        <v>992</v>
      </c>
      <c r="G653" s="260"/>
      <c r="H653" s="264">
        <v>5.9400000000000004</v>
      </c>
      <c r="I653" s="265"/>
      <c r="J653" s="260"/>
      <c r="K653" s="260"/>
      <c r="L653" s="266"/>
      <c r="M653" s="267"/>
      <c r="N653" s="268"/>
      <c r="O653" s="268"/>
      <c r="P653" s="268"/>
      <c r="Q653" s="268"/>
      <c r="R653" s="268"/>
      <c r="S653" s="268"/>
      <c r="T653" s="269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70" t="s">
        <v>168</v>
      </c>
      <c r="AU653" s="270" t="s">
        <v>81</v>
      </c>
      <c r="AV653" s="13" t="s">
        <v>81</v>
      </c>
      <c r="AW653" s="13" t="s">
        <v>30</v>
      </c>
      <c r="AX653" s="13" t="s">
        <v>73</v>
      </c>
      <c r="AY653" s="270" t="s">
        <v>160</v>
      </c>
    </row>
    <row r="654" s="13" customFormat="1">
      <c r="A654" s="13"/>
      <c r="B654" s="259"/>
      <c r="C654" s="260"/>
      <c r="D654" s="261" t="s">
        <v>168</v>
      </c>
      <c r="E654" s="262" t="s">
        <v>1</v>
      </c>
      <c r="F654" s="263" t="s">
        <v>993</v>
      </c>
      <c r="G654" s="260"/>
      <c r="H654" s="264">
        <v>107.64</v>
      </c>
      <c r="I654" s="265"/>
      <c r="J654" s="260"/>
      <c r="K654" s="260"/>
      <c r="L654" s="266"/>
      <c r="M654" s="267"/>
      <c r="N654" s="268"/>
      <c r="O654" s="268"/>
      <c r="P654" s="268"/>
      <c r="Q654" s="268"/>
      <c r="R654" s="268"/>
      <c r="S654" s="268"/>
      <c r="T654" s="269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70" t="s">
        <v>168</v>
      </c>
      <c r="AU654" s="270" t="s">
        <v>81</v>
      </c>
      <c r="AV654" s="13" t="s">
        <v>81</v>
      </c>
      <c r="AW654" s="13" t="s">
        <v>30</v>
      </c>
      <c r="AX654" s="13" t="s">
        <v>73</v>
      </c>
      <c r="AY654" s="270" t="s">
        <v>160</v>
      </c>
    </row>
    <row r="655" s="13" customFormat="1">
      <c r="A655" s="13"/>
      <c r="B655" s="259"/>
      <c r="C655" s="260"/>
      <c r="D655" s="261" t="s">
        <v>168</v>
      </c>
      <c r="E655" s="262" t="s">
        <v>1</v>
      </c>
      <c r="F655" s="263" t="s">
        <v>994</v>
      </c>
      <c r="G655" s="260"/>
      <c r="H655" s="264">
        <v>57.600000000000001</v>
      </c>
      <c r="I655" s="265"/>
      <c r="J655" s="260"/>
      <c r="K655" s="260"/>
      <c r="L655" s="266"/>
      <c r="M655" s="267"/>
      <c r="N655" s="268"/>
      <c r="O655" s="268"/>
      <c r="P655" s="268"/>
      <c r="Q655" s="268"/>
      <c r="R655" s="268"/>
      <c r="S655" s="268"/>
      <c r="T655" s="269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70" t="s">
        <v>168</v>
      </c>
      <c r="AU655" s="270" t="s">
        <v>81</v>
      </c>
      <c r="AV655" s="13" t="s">
        <v>81</v>
      </c>
      <c r="AW655" s="13" t="s">
        <v>30</v>
      </c>
      <c r="AX655" s="13" t="s">
        <v>73</v>
      </c>
      <c r="AY655" s="270" t="s">
        <v>160</v>
      </c>
    </row>
    <row r="656" s="13" customFormat="1">
      <c r="A656" s="13"/>
      <c r="B656" s="259"/>
      <c r="C656" s="260"/>
      <c r="D656" s="261" t="s">
        <v>168</v>
      </c>
      <c r="E656" s="262" t="s">
        <v>1</v>
      </c>
      <c r="F656" s="263" t="s">
        <v>995</v>
      </c>
      <c r="G656" s="260"/>
      <c r="H656" s="264">
        <v>7.2999999999999998</v>
      </c>
      <c r="I656" s="265"/>
      <c r="J656" s="260"/>
      <c r="K656" s="260"/>
      <c r="L656" s="266"/>
      <c r="M656" s="267"/>
      <c r="N656" s="268"/>
      <c r="O656" s="268"/>
      <c r="P656" s="268"/>
      <c r="Q656" s="268"/>
      <c r="R656" s="268"/>
      <c r="S656" s="268"/>
      <c r="T656" s="269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70" t="s">
        <v>168</v>
      </c>
      <c r="AU656" s="270" t="s">
        <v>81</v>
      </c>
      <c r="AV656" s="13" t="s">
        <v>81</v>
      </c>
      <c r="AW656" s="13" t="s">
        <v>30</v>
      </c>
      <c r="AX656" s="13" t="s">
        <v>73</v>
      </c>
      <c r="AY656" s="270" t="s">
        <v>160</v>
      </c>
    </row>
    <row r="657" s="13" customFormat="1">
      <c r="A657" s="13"/>
      <c r="B657" s="259"/>
      <c r="C657" s="260"/>
      <c r="D657" s="261" t="s">
        <v>168</v>
      </c>
      <c r="E657" s="262" t="s">
        <v>1</v>
      </c>
      <c r="F657" s="263" t="s">
        <v>996</v>
      </c>
      <c r="G657" s="260"/>
      <c r="H657" s="264">
        <v>61.100000000000001</v>
      </c>
      <c r="I657" s="265"/>
      <c r="J657" s="260"/>
      <c r="K657" s="260"/>
      <c r="L657" s="266"/>
      <c r="M657" s="267"/>
      <c r="N657" s="268"/>
      <c r="O657" s="268"/>
      <c r="P657" s="268"/>
      <c r="Q657" s="268"/>
      <c r="R657" s="268"/>
      <c r="S657" s="268"/>
      <c r="T657" s="269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70" t="s">
        <v>168</v>
      </c>
      <c r="AU657" s="270" t="s">
        <v>81</v>
      </c>
      <c r="AV657" s="13" t="s">
        <v>81</v>
      </c>
      <c r="AW657" s="13" t="s">
        <v>30</v>
      </c>
      <c r="AX657" s="13" t="s">
        <v>73</v>
      </c>
      <c r="AY657" s="270" t="s">
        <v>160</v>
      </c>
    </row>
    <row r="658" s="13" customFormat="1">
      <c r="A658" s="13"/>
      <c r="B658" s="259"/>
      <c r="C658" s="260"/>
      <c r="D658" s="261" t="s">
        <v>168</v>
      </c>
      <c r="E658" s="262" t="s">
        <v>1</v>
      </c>
      <c r="F658" s="263" t="s">
        <v>997</v>
      </c>
      <c r="G658" s="260"/>
      <c r="H658" s="264">
        <v>19.199999999999999</v>
      </c>
      <c r="I658" s="265"/>
      <c r="J658" s="260"/>
      <c r="K658" s="260"/>
      <c r="L658" s="266"/>
      <c r="M658" s="267"/>
      <c r="N658" s="268"/>
      <c r="O658" s="268"/>
      <c r="P658" s="268"/>
      <c r="Q658" s="268"/>
      <c r="R658" s="268"/>
      <c r="S658" s="268"/>
      <c r="T658" s="269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70" t="s">
        <v>168</v>
      </c>
      <c r="AU658" s="270" t="s">
        <v>81</v>
      </c>
      <c r="AV658" s="13" t="s">
        <v>81</v>
      </c>
      <c r="AW658" s="13" t="s">
        <v>30</v>
      </c>
      <c r="AX658" s="13" t="s">
        <v>73</v>
      </c>
      <c r="AY658" s="270" t="s">
        <v>160</v>
      </c>
    </row>
    <row r="659" s="13" customFormat="1">
      <c r="A659" s="13"/>
      <c r="B659" s="259"/>
      <c r="C659" s="260"/>
      <c r="D659" s="261" t="s">
        <v>168</v>
      </c>
      <c r="E659" s="262" t="s">
        <v>1</v>
      </c>
      <c r="F659" s="263" t="s">
        <v>998</v>
      </c>
      <c r="G659" s="260"/>
      <c r="H659" s="264">
        <v>6.2800000000000002</v>
      </c>
      <c r="I659" s="265"/>
      <c r="J659" s="260"/>
      <c r="K659" s="260"/>
      <c r="L659" s="266"/>
      <c r="M659" s="267"/>
      <c r="N659" s="268"/>
      <c r="O659" s="268"/>
      <c r="P659" s="268"/>
      <c r="Q659" s="268"/>
      <c r="R659" s="268"/>
      <c r="S659" s="268"/>
      <c r="T659" s="269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70" t="s">
        <v>168</v>
      </c>
      <c r="AU659" s="270" t="s">
        <v>81</v>
      </c>
      <c r="AV659" s="13" t="s">
        <v>81</v>
      </c>
      <c r="AW659" s="13" t="s">
        <v>30</v>
      </c>
      <c r="AX659" s="13" t="s">
        <v>73</v>
      </c>
      <c r="AY659" s="270" t="s">
        <v>160</v>
      </c>
    </row>
    <row r="660" s="13" customFormat="1">
      <c r="A660" s="13"/>
      <c r="B660" s="259"/>
      <c r="C660" s="260"/>
      <c r="D660" s="261" t="s">
        <v>168</v>
      </c>
      <c r="E660" s="262" t="s">
        <v>1</v>
      </c>
      <c r="F660" s="263" t="s">
        <v>999</v>
      </c>
      <c r="G660" s="260"/>
      <c r="H660" s="264">
        <v>14.4</v>
      </c>
      <c r="I660" s="265"/>
      <c r="J660" s="260"/>
      <c r="K660" s="260"/>
      <c r="L660" s="266"/>
      <c r="M660" s="267"/>
      <c r="N660" s="268"/>
      <c r="O660" s="268"/>
      <c r="P660" s="268"/>
      <c r="Q660" s="268"/>
      <c r="R660" s="268"/>
      <c r="S660" s="268"/>
      <c r="T660" s="269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70" t="s">
        <v>168</v>
      </c>
      <c r="AU660" s="270" t="s">
        <v>81</v>
      </c>
      <c r="AV660" s="13" t="s">
        <v>81</v>
      </c>
      <c r="AW660" s="13" t="s">
        <v>30</v>
      </c>
      <c r="AX660" s="13" t="s">
        <v>73</v>
      </c>
      <c r="AY660" s="270" t="s">
        <v>160</v>
      </c>
    </row>
    <row r="661" s="13" customFormat="1">
      <c r="A661" s="13"/>
      <c r="B661" s="259"/>
      <c r="C661" s="260"/>
      <c r="D661" s="261" t="s">
        <v>168</v>
      </c>
      <c r="E661" s="262" t="s">
        <v>1</v>
      </c>
      <c r="F661" s="263" t="s">
        <v>1000</v>
      </c>
      <c r="G661" s="260"/>
      <c r="H661" s="264">
        <v>3.6000000000000001</v>
      </c>
      <c r="I661" s="265"/>
      <c r="J661" s="260"/>
      <c r="K661" s="260"/>
      <c r="L661" s="266"/>
      <c r="M661" s="267"/>
      <c r="N661" s="268"/>
      <c r="O661" s="268"/>
      <c r="P661" s="268"/>
      <c r="Q661" s="268"/>
      <c r="R661" s="268"/>
      <c r="S661" s="268"/>
      <c r="T661" s="269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70" t="s">
        <v>168</v>
      </c>
      <c r="AU661" s="270" t="s">
        <v>81</v>
      </c>
      <c r="AV661" s="13" t="s">
        <v>81</v>
      </c>
      <c r="AW661" s="13" t="s">
        <v>30</v>
      </c>
      <c r="AX661" s="13" t="s">
        <v>73</v>
      </c>
      <c r="AY661" s="270" t="s">
        <v>160</v>
      </c>
    </row>
    <row r="662" s="13" customFormat="1">
      <c r="A662" s="13"/>
      <c r="B662" s="259"/>
      <c r="C662" s="260"/>
      <c r="D662" s="261" t="s">
        <v>168</v>
      </c>
      <c r="E662" s="262" t="s">
        <v>1</v>
      </c>
      <c r="F662" s="263" t="s">
        <v>1001</v>
      </c>
      <c r="G662" s="260"/>
      <c r="H662" s="264">
        <v>8</v>
      </c>
      <c r="I662" s="265"/>
      <c r="J662" s="260"/>
      <c r="K662" s="260"/>
      <c r="L662" s="266"/>
      <c r="M662" s="267"/>
      <c r="N662" s="268"/>
      <c r="O662" s="268"/>
      <c r="P662" s="268"/>
      <c r="Q662" s="268"/>
      <c r="R662" s="268"/>
      <c r="S662" s="268"/>
      <c r="T662" s="269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70" t="s">
        <v>168</v>
      </c>
      <c r="AU662" s="270" t="s">
        <v>81</v>
      </c>
      <c r="AV662" s="13" t="s">
        <v>81</v>
      </c>
      <c r="AW662" s="13" t="s">
        <v>30</v>
      </c>
      <c r="AX662" s="13" t="s">
        <v>73</v>
      </c>
      <c r="AY662" s="270" t="s">
        <v>160</v>
      </c>
    </row>
    <row r="663" s="13" customFormat="1">
      <c r="A663" s="13"/>
      <c r="B663" s="259"/>
      <c r="C663" s="260"/>
      <c r="D663" s="261" t="s">
        <v>168</v>
      </c>
      <c r="E663" s="262" t="s">
        <v>1</v>
      </c>
      <c r="F663" s="263" t="s">
        <v>1002</v>
      </c>
      <c r="G663" s="260"/>
      <c r="H663" s="264">
        <v>22</v>
      </c>
      <c r="I663" s="265"/>
      <c r="J663" s="260"/>
      <c r="K663" s="260"/>
      <c r="L663" s="266"/>
      <c r="M663" s="267"/>
      <c r="N663" s="268"/>
      <c r="O663" s="268"/>
      <c r="P663" s="268"/>
      <c r="Q663" s="268"/>
      <c r="R663" s="268"/>
      <c r="S663" s="268"/>
      <c r="T663" s="269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70" t="s">
        <v>168</v>
      </c>
      <c r="AU663" s="270" t="s">
        <v>81</v>
      </c>
      <c r="AV663" s="13" t="s">
        <v>81</v>
      </c>
      <c r="AW663" s="13" t="s">
        <v>30</v>
      </c>
      <c r="AX663" s="13" t="s">
        <v>73</v>
      </c>
      <c r="AY663" s="270" t="s">
        <v>160</v>
      </c>
    </row>
    <row r="664" s="2" customFormat="1" ht="21.75" customHeight="1">
      <c r="A664" s="39"/>
      <c r="B664" s="40"/>
      <c r="C664" s="245" t="s">
        <v>1003</v>
      </c>
      <c r="D664" s="245" t="s">
        <v>162</v>
      </c>
      <c r="E664" s="246" t="s">
        <v>1004</v>
      </c>
      <c r="F664" s="247" t="s">
        <v>1005</v>
      </c>
      <c r="G664" s="248" t="s">
        <v>188</v>
      </c>
      <c r="H664" s="249">
        <v>5.9850000000000003</v>
      </c>
      <c r="I664" s="250"/>
      <c r="J664" s="251">
        <f>ROUND(I664*H664,2)</f>
        <v>0</v>
      </c>
      <c r="K664" s="252"/>
      <c r="L664" s="45"/>
      <c r="M664" s="253" t="s">
        <v>1</v>
      </c>
      <c r="N664" s="254" t="s">
        <v>38</v>
      </c>
      <c r="O664" s="92"/>
      <c r="P664" s="255">
        <f>O664*H664</f>
        <v>0</v>
      </c>
      <c r="Q664" s="255">
        <v>0</v>
      </c>
      <c r="R664" s="255">
        <f>Q664*H664</f>
        <v>0</v>
      </c>
      <c r="S664" s="255">
        <v>0</v>
      </c>
      <c r="T664" s="256">
        <f>S664*H664</f>
        <v>0</v>
      </c>
      <c r="U664" s="39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R664" s="257" t="s">
        <v>258</v>
      </c>
      <c r="AT664" s="257" t="s">
        <v>162</v>
      </c>
      <c r="AU664" s="257" t="s">
        <v>81</v>
      </c>
      <c r="AY664" s="18" t="s">
        <v>160</v>
      </c>
      <c r="BE664" s="258">
        <f>IF(N664="základní",J664,0)</f>
        <v>0</v>
      </c>
      <c r="BF664" s="258">
        <f>IF(N664="snížená",J664,0)</f>
        <v>0</v>
      </c>
      <c r="BG664" s="258">
        <f>IF(N664="zákl. přenesená",J664,0)</f>
        <v>0</v>
      </c>
      <c r="BH664" s="258">
        <f>IF(N664="sníž. přenesená",J664,0)</f>
        <v>0</v>
      </c>
      <c r="BI664" s="258">
        <f>IF(N664="nulová",J664,0)</f>
        <v>0</v>
      </c>
      <c r="BJ664" s="18" t="s">
        <v>77</v>
      </c>
      <c r="BK664" s="258">
        <f>ROUND(I664*H664,2)</f>
        <v>0</v>
      </c>
      <c r="BL664" s="18" t="s">
        <v>258</v>
      </c>
      <c r="BM664" s="257" t="s">
        <v>1006</v>
      </c>
    </row>
    <row r="665" s="12" customFormat="1" ht="22.8" customHeight="1">
      <c r="A665" s="12"/>
      <c r="B665" s="229"/>
      <c r="C665" s="230"/>
      <c r="D665" s="231" t="s">
        <v>72</v>
      </c>
      <c r="E665" s="243" t="s">
        <v>1007</v>
      </c>
      <c r="F665" s="243" t="s">
        <v>1008</v>
      </c>
      <c r="G665" s="230"/>
      <c r="H665" s="230"/>
      <c r="I665" s="233"/>
      <c r="J665" s="244">
        <f>BK665</f>
        <v>0</v>
      </c>
      <c r="K665" s="230"/>
      <c r="L665" s="235"/>
      <c r="M665" s="236"/>
      <c r="N665" s="237"/>
      <c r="O665" s="237"/>
      <c r="P665" s="238">
        <f>SUM(P666:P702)</f>
        <v>0</v>
      </c>
      <c r="Q665" s="237"/>
      <c r="R665" s="238">
        <f>SUM(R666:R702)</f>
        <v>0</v>
      </c>
      <c r="S665" s="237"/>
      <c r="T665" s="239">
        <f>SUM(T666:T702)</f>
        <v>0</v>
      </c>
      <c r="U665" s="12"/>
      <c r="V665" s="12"/>
      <c r="W665" s="12"/>
      <c r="X665" s="12"/>
      <c r="Y665" s="12"/>
      <c r="Z665" s="12"/>
      <c r="AA665" s="12"/>
      <c r="AB665" s="12"/>
      <c r="AC665" s="12"/>
      <c r="AD665" s="12"/>
      <c r="AE665" s="12"/>
      <c r="AR665" s="240" t="s">
        <v>81</v>
      </c>
      <c r="AT665" s="241" t="s">
        <v>72</v>
      </c>
      <c r="AU665" s="241" t="s">
        <v>77</v>
      </c>
      <c r="AY665" s="240" t="s">
        <v>160</v>
      </c>
      <c r="BK665" s="242">
        <f>SUM(BK666:BK702)</f>
        <v>0</v>
      </c>
    </row>
    <row r="666" s="2" customFormat="1" ht="21.75" customHeight="1">
      <c r="A666" s="39"/>
      <c r="B666" s="40"/>
      <c r="C666" s="245" t="s">
        <v>1009</v>
      </c>
      <c r="D666" s="245" t="s">
        <v>162</v>
      </c>
      <c r="E666" s="246" t="s">
        <v>1010</v>
      </c>
      <c r="F666" s="247" t="s">
        <v>1011</v>
      </c>
      <c r="G666" s="248" t="s">
        <v>528</v>
      </c>
      <c r="H666" s="249">
        <v>1</v>
      </c>
      <c r="I666" s="250"/>
      <c r="J666" s="251">
        <f>ROUND(I666*H666,2)</f>
        <v>0</v>
      </c>
      <c r="K666" s="252"/>
      <c r="L666" s="45"/>
      <c r="M666" s="253" t="s">
        <v>1</v>
      </c>
      <c r="N666" s="254" t="s">
        <v>38</v>
      </c>
      <c r="O666" s="92"/>
      <c r="P666" s="255">
        <f>O666*H666</f>
        <v>0</v>
      </c>
      <c r="Q666" s="255">
        <v>0</v>
      </c>
      <c r="R666" s="255">
        <f>Q666*H666</f>
        <v>0</v>
      </c>
      <c r="S666" s="255">
        <v>0</v>
      </c>
      <c r="T666" s="256">
        <f>S666*H666</f>
        <v>0</v>
      </c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R666" s="257" t="s">
        <v>258</v>
      </c>
      <c r="AT666" s="257" t="s">
        <v>162</v>
      </c>
      <c r="AU666" s="257" t="s">
        <v>81</v>
      </c>
      <c r="AY666" s="18" t="s">
        <v>160</v>
      </c>
      <c r="BE666" s="258">
        <f>IF(N666="základní",J666,0)</f>
        <v>0</v>
      </c>
      <c r="BF666" s="258">
        <f>IF(N666="snížená",J666,0)</f>
        <v>0</v>
      </c>
      <c r="BG666" s="258">
        <f>IF(N666="zákl. přenesená",J666,0)</f>
        <v>0</v>
      </c>
      <c r="BH666" s="258">
        <f>IF(N666="sníž. přenesená",J666,0)</f>
        <v>0</v>
      </c>
      <c r="BI666" s="258">
        <f>IF(N666="nulová",J666,0)</f>
        <v>0</v>
      </c>
      <c r="BJ666" s="18" t="s">
        <v>77</v>
      </c>
      <c r="BK666" s="258">
        <f>ROUND(I666*H666,2)</f>
        <v>0</v>
      </c>
      <c r="BL666" s="18" t="s">
        <v>258</v>
      </c>
      <c r="BM666" s="257" t="s">
        <v>1012</v>
      </c>
    </row>
    <row r="667" s="2" customFormat="1" ht="21.75" customHeight="1">
      <c r="A667" s="39"/>
      <c r="B667" s="40"/>
      <c r="C667" s="245" t="s">
        <v>1013</v>
      </c>
      <c r="D667" s="245" t="s">
        <v>162</v>
      </c>
      <c r="E667" s="246" t="s">
        <v>1014</v>
      </c>
      <c r="F667" s="247" t="s">
        <v>1015</v>
      </c>
      <c r="G667" s="248" t="s">
        <v>528</v>
      </c>
      <c r="H667" s="249">
        <v>1</v>
      </c>
      <c r="I667" s="250"/>
      <c r="J667" s="251">
        <f>ROUND(I667*H667,2)</f>
        <v>0</v>
      </c>
      <c r="K667" s="252"/>
      <c r="L667" s="45"/>
      <c r="M667" s="253" t="s">
        <v>1</v>
      </c>
      <c r="N667" s="254" t="s">
        <v>38</v>
      </c>
      <c r="O667" s="92"/>
      <c r="P667" s="255">
        <f>O667*H667</f>
        <v>0</v>
      </c>
      <c r="Q667" s="255">
        <v>0</v>
      </c>
      <c r="R667" s="255">
        <f>Q667*H667</f>
        <v>0</v>
      </c>
      <c r="S667" s="255">
        <v>0</v>
      </c>
      <c r="T667" s="256">
        <f>S667*H667</f>
        <v>0</v>
      </c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R667" s="257" t="s">
        <v>258</v>
      </c>
      <c r="AT667" s="257" t="s">
        <v>162</v>
      </c>
      <c r="AU667" s="257" t="s">
        <v>81</v>
      </c>
      <c r="AY667" s="18" t="s">
        <v>160</v>
      </c>
      <c r="BE667" s="258">
        <f>IF(N667="základní",J667,0)</f>
        <v>0</v>
      </c>
      <c r="BF667" s="258">
        <f>IF(N667="snížená",J667,0)</f>
        <v>0</v>
      </c>
      <c r="BG667" s="258">
        <f>IF(N667="zákl. přenesená",J667,0)</f>
        <v>0</v>
      </c>
      <c r="BH667" s="258">
        <f>IF(N667="sníž. přenesená",J667,0)</f>
        <v>0</v>
      </c>
      <c r="BI667" s="258">
        <f>IF(N667="nulová",J667,0)</f>
        <v>0</v>
      </c>
      <c r="BJ667" s="18" t="s">
        <v>77</v>
      </c>
      <c r="BK667" s="258">
        <f>ROUND(I667*H667,2)</f>
        <v>0</v>
      </c>
      <c r="BL667" s="18" t="s">
        <v>258</v>
      </c>
      <c r="BM667" s="257" t="s">
        <v>1016</v>
      </c>
    </row>
    <row r="668" s="2" customFormat="1" ht="21.75" customHeight="1">
      <c r="A668" s="39"/>
      <c r="B668" s="40"/>
      <c r="C668" s="245" t="s">
        <v>1017</v>
      </c>
      <c r="D668" s="245" t="s">
        <v>162</v>
      </c>
      <c r="E668" s="246" t="s">
        <v>1018</v>
      </c>
      <c r="F668" s="247" t="s">
        <v>1019</v>
      </c>
      <c r="G668" s="248" t="s">
        <v>528</v>
      </c>
      <c r="H668" s="249">
        <v>1</v>
      </c>
      <c r="I668" s="250"/>
      <c r="J668" s="251">
        <f>ROUND(I668*H668,2)</f>
        <v>0</v>
      </c>
      <c r="K668" s="252"/>
      <c r="L668" s="45"/>
      <c r="M668" s="253" t="s">
        <v>1</v>
      </c>
      <c r="N668" s="254" t="s">
        <v>38</v>
      </c>
      <c r="O668" s="92"/>
      <c r="P668" s="255">
        <f>O668*H668</f>
        <v>0</v>
      </c>
      <c r="Q668" s="255">
        <v>0</v>
      </c>
      <c r="R668" s="255">
        <f>Q668*H668</f>
        <v>0</v>
      </c>
      <c r="S668" s="255">
        <v>0</v>
      </c>
      <c r="T668" s="256">
        <f>S668*H668</f>
        <v>0</v>
      </c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R668" s="257" t="s">
        <v>258</v>
      </c>
      <c r="AT668" s="257" t="s">
        <v>162</v>
      </c>
      <c r="AU668" s="257" t="s">
        <v>81</v>
      </c>
      <c r="AY668" s="18" t="s">
        <v>160</v>
      </c>
      <c r="BE668" s="258">
        <f>IF(N668="základní",J668,0)</f>
        <v>0</v>
      </c>
      <c r="BF668" s="258">
        <f>IF(N668="snížená",J668,0)</f>
        <v>0</v>
      </c>
      <c r="BG668" s="258">
        <f>IF(N668="zákl. přenesená",J668,0)</f>
        <v>0</v>
      </c>
      <c r="BH668" s="258">
        <f>IF(N668="sníž. přenesená",J668,0)</f>
        <v>0</v>
      </c>
      <c r="BI668" s="258">
        <f>IF(N668="nulová",J668,0)</f>
        <v>0</v>
      </c>
      <c r="BJ668" s="18" t="s">
        <v>77</v>
      </c>
      <c r="BK668" s="258">
        <f>ROUND(I668*H668,2)</f>
        <v>0</v>
      </c>
      <c r="BL668" s="18" t="s">
        <v>258</v>
      </c>
      <c r="BM668" s="257" t="s">
        <v>1020</v>
      </c>
    </row>
    <row r="669" s="2" customFormat="1" ht="21.75" customHeight="1">
      <c r="A669" s="39"/>
      <c r="B669" s="40"/>
      <c r="C669" s="245" t="s">
        <v>1021</v>
      </c>
      <c r="D669" s="245" t="s">
        <v>162</v>
      </c>
      <c r="E669" s="246" t="s">
        <v>1022</v>
      </c>
      <c r="F669" s="247" t="s">
        <v>1023</v>
      </c>
      <c r="G669" s="248" t="s">
        <v>227</v>
      </c>
      <c r="H669" s="249">
        <v>2.5</v>
      </c>
      <c r="I669" s="250"/>
      <c r="J669" s="251">
        <f>ROUND(I669*H669,2)</f>
        <v>0</v>
      </c>
      <c r="K669" s="252"/>
      <c r="L669" s="45"/>
      <c r="M669" s="253" t="s">
        <v>1</v>
      </c>
      <c r="N669" s="254" t="s">
        <v>38</v>
      </c>
      <c r="O669" s="92"/>
      <c r="P669" s="255">
        <f>O669*H669</f>
        <v>0</v>
      </c>
      <c r="Q669" s="255">
        <v>0</v>
      </c>
      <c r="R669" s="255">
        <f>Q669*H669</f>
        <v>0</v>
      </c>
      <c r="S669" s="255">
        <v>0</v>
      </c>
      <c r="T669" s="256">
        <f>S669*H669</f>
        <v>0</v>
      </c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R669" s="257" t="s">
        <v>258</v>
      </c>
      <c r="AT669" s="257" t="s">
        <v>162</v>
      </c>
      <c r="AU669" s="257" t="s">
        <v>81</v>
      </c>
      <c r="AY669" s="18" t="s">
        <v>160</v>
      </c>
      <c r="BE669" s="258">
        <f>IF(N669="základní",J669,0)</f>
        <v>0</v>
      </c>
      <c r="BF669" s="258">
        <f>IF(N669="snížená",J669,0)</f>
        <v>0</v>
      </c>
      <c r="BG669" s="258">
        <f>IF(N669="zákl. přenesená",J669,0)</f>
        <v>0</v>
      </c>
      <c r="BH669" s="258">
        <f>IF(N669="sníž. přenesená",J669,0)</f>
        <v>0</v>
      </c>
      <c r="BI669" s="258">
        <f>IF(N669="nulová",J669,0)</f>
        <v>0</v>
      </c>
      <c r="BJ669" s="18" t="s">
        <v>77</v>
      </c>
      <c r="BK669" s="258">
        <f>ROUND(I669*H669,2)</f>
        <v>0</v>
      </c>
      <c r="BL669" s="18" t="s">
        <v>258</v>
      </c>
      <c r="BM669" s="257" t="s">
        <v>1024</v>
      </c>
    </row>
    <row r="670" s="13" customFormat="1">
      <c r="A670" s="13"/>
      <c r="B670" s="259"/>
      <c r="C670" s="260"/>
      <c r="D670" s="261" t="s">
        <v>168</v>
      </c>
      <c r="E670" s="262" t="s">
        <v>1</v>
      </c>
      <c r="F670" s="263" t="s">
        <v>455</v>
      </c>
      <c r="G670" s="260"/>
      <c r="H670" s="264">
        <v>2.5</v>
      </c>
      <c r="I670" s="265"/>
      <c r="J670" s="260"/>
      <c r="K670" s="260"/>
      <c r="L670" s="266"/>
      <c r="M670" s="267"/>
      <c r="N670" s="268"/>
      <c r="O670" s="268"/>
      <c r="P670" s="268"/>
      <c r="Q670" s="268"/>
      <c r="R670" s="268"/>
      <c r="S670" s="268"/>
      <c r="T670" s="269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70" t="s">
        <v>168</v>
      </c>
      <c r="AU670" s="270" t="s">
        <v>81</v>
      </c>
      <c r="AV670" s="13" t="s">
        <v>81</v>
      </c>
      <c r="AW670" s="13" t="s">
        <v>30</v>
      </c>
      <c r="AX670" s="13" t="s">
        <v>73</v>
      </c>
      <c r="AY670" s="270" t="s">
        <v>160</v>
      </c>
    </row>
    <row r="671" s="15" customFormat="1">
      <c r="A671" s="15"/>
      <c r="B671" s="281"/>
      <c r="C671" s="282"/>
      <c r="D671" s="261" t="s">
        <v>168</v>
      </c>
      <c r="E671" s="283" t="s">
        <v>1</v>
      </c>
      <c r="F671" s="284" t="s">
        <v>171</v>
      </c>
      <c r="G671" s="282"/>
      <c r="H671" s="285">
        <v>2.5</v>
      </c>
      <c r="I671" s="286"/>
      <c r="J671" s="282"/>
      <c r="K671" s="282"/>
      <c r="L671" s="287"/>
      <c r="M671" s="288"/>
      <c r="N671" s="289"/>
      <c r="O671" s="289"/>
      <c r="P671" s="289"/>
      <c r="Q671" s="289"/>
      <c r="R671" s="289"/>
      <c r="S671" s="289"/>
      <c r="T671" s="290"/>
      <c r="U671" s="15"/>
      <c r="V671" s="15"/>
      <c r="W671" s="15"/>
      <c r="X671" s="15"/>
      <c r="Y671" s="15"/>
      <c r="Z671" s="15"/>
      <c r="AA671" s="15"/>
      <c r="AB671" s="15"/>
      <c r="AC671" s="15"/>
      <c r="AD671" s="15"/>
      <c r="AE671" s="15"/>
      <c r="AT671" s="291" t="s">
        <v>168</v>
      </c>
      <c r="AU671" s="291" t="s">
        <v>81</v>
      </c>
      <c r="AV671" s="15" t="s">
        <v>166</v>
      </c>
      <c r="AW671" s="15" t="s">
        <v>30</v>
      </c>
      <c r="AX671" s="15" t="s">
        <v>77</v>
      </c>
      <c r="AY671" s="291" t="s">
        <v>160</v>
      </c>
    </row>
    <row r="672" s="2" customFormat="1" ht="21.75" customHeight="1">
      <c r="A672" s="39"/>
      <c r="B672" s="40"/>
      <c r="C672" s="245" t="s">
        <v>1025</v>
      </c>
      <c r="D672" s="245" t="s">
        <v>162</v>
      </c>
      <c r="E672" s="246" t="s">
        <v>1026</v>
      </c>
      <c r="F672" s="247" t="s">
        <v>1027</v>
      </c>
      <c r="G672" s="248" t="s">
        <v>528</v>
      </c>
      <c r="H672" s="249">
        <v>2</v>
      </c>
      <c r="I672" s="250"/>
      <c r="J672" s="251">
        <f>ROUND(I672*H672,2)</f>
        <v>0</v>
      </c>
      <c r="K672" s="252"/>
      <c r="L672" s="45"/>
      <c r="M672" s="253" t="s">
        <v>1</v>
      </c>
      <c r="N672" s="254" t="s">
        <v>38</v>
      </c>
      <c r="O672" s="92"/>
      <c r="P672" s="255">
        <f>O672*H672</f>
        <v>0</v>
      </c>
      <c r="Q672" s="255">
        <v>0</v>
      </c>
      <c r="R672" s="255">
        <f>Q672*H672</f>
        <v>0</v>
      </c>
      <c r="S672" s="255">
        <v>0</v>
      </c>
      <c r="T672" s="256">
        <f>S672*H672</f>
        <v>0</v>
      </c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R672" s="257" t="s">
        <v>258</v>
      </c>
      <c r="AT672" s="257" t="s">
        <v>162</v>
      </c>
      <c r="AU672" s="257" t="s">
        <v>81</v>
      </c>
      <c r="AY672" s="18" t="s">
        <v>160</v>
      </c>
      <c r="BE672" s="258">
        <f>IF(N672="základní",J672,0)</f>
        <v>0</v>
      </c>
      <c r="BF672" s="258">
        <f>IF(N672="snížená",J672,0)</f>
        <v>0</v>
      </c>
      <c r="BG672" s="258">
        <f>IF(N672="zákl. přenesená",J672,0)</f>
        <v>0</v>
      </c>
      <c r="BH672" s="258">
        <f>IF(N672="sníž. přenesená",J672,0)</f>
        <v>0</v>
      </c>
      <c r="BI672" s="258">
        <f>IF(N672="nulová",J672,0)</f>
        <v>0</v>
      </c>
      <c r="BJ672" s="18" t="s">
        <v>77</v>
      </c>
      <c r="BK672" s="258">
        <f>ROUND(I672*H672,2)</f>
        <v>0</v>
      </c>
      <c r="BL672" s="18" t="s">
        <v>258</v>
      </c>
      <c r="BM672" s="257" t="s">
        <v>1028</v>
      </c>
    </row>
    <row r="673" s="2" customFormat="1" ht="21.75" customHeight="1">
      <c r="A673" s="39"/>
      <c r="B673" s="40"/>
      <c r="C673" s="292" t="s">
        <v>1029</v>
      </c>
      <c r="D673" s="292" t="s">
        <v>230</v>
      </c>
      <c r="E673" s="293" t="s">
        <v>1030</v>
      </c>
      <c r="F673" s="294" t="s">
        <v>1031</v>
      </c>
      <c r="G673" s="295" t="s">
        <v>1032</v>
      </c>
      <c r="H673" s="296">
        <v>2</v>
      </c>
      <c r="I673" s="297"/>
      <c r="J673" s="298">
        <f>ROUND(I673*H673,2)</f>
        <v>0</v>
      </c>
      <c r="K673" s="299"/>
      <c r="L673" s="300"/>
      <c r="M673" s="301" t="s">
        <v>1</v>
      </c>
      <c r="N673" s="302" t="s">
        <v>38</v>
      </c>
      <c r="O673" s="92"/>
      <c r="P673" s="255">
        <f>O673*H673</f>
        <v>0</v>
      </c>
      <c r="Q673" s="255">
        <v>0</v>
      </c>
      <c r="R673" s="255">
        <f>Q673*H673</f>
        <v>0</v>
      </c>
      <c r="S673" s="255">
        <v>0</v>
      </c>
      <c r="T673" s="256">
        <f>S673*H673</f>
        <v>0</v>
      </c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R673" s="257" t="s">
        <v>343</v>
      </c>
      <c r="AT673" s="257" t="s">
        <v>230</v>
      </c>
      <c r="AU673" s="257" t="s">
        <v>81</v>
      </c>
      <c r="AY673" s="18" t="s">
        <v>160</v>
      </c>
      <c r="BE673" s="258">
        <f>IF(N673="základní",J673,0)</f>
        <v>0</v>
      </c>
      <c r="BF673" s="258">
        <f>IF(N673="snížená",J673,0)</f>
        <v>0</v>
      </c>
      <c r="BG673" s="258">
        <f>IF(N673="zákl. přenesená",J673,0)</f>
        <v>0</v>
      </c>
      <c r="BH673" s="258">
        <f>IF(N673="sníž. přenesená",J673,0)</f>
        <v>0</v>
      </c>
      <c r="BI673" s="258">
        <f>IF(N673="nulová",J673,0)</f>
        <v>0</v>
      </c>
      <c r="BJ673" s="18" t="s">
        <v>77</v>
      </c>
      <c r="BK673" s="258">
        <f>ROUND(I673*H673,2)</f>
        <v>0</v>
      </c>
      <c r="BL673" s="18" t="s">
        <v>258</v>
      </c>
      <c r="BM673" s="257" t="s">
        <v>1033</v>
      </c>
    </row>
    <row r="674" s="2" customFormat="1" ht="21.75" customHeight="1">
      <c r="A674" s="39"/>
      <c r="B674" s="40"/>
      <c r="C674" s="245" t="s">
        <v>1034</v>
      </c>
      <c r="D674" s="245" t="s">
        <v>162</v>
      </c>
      <c r="E674" s="246" t="s">
        <v>1035</v>
      </c>
      <c r="F674" s="247" t="s">
        <v>1036</v>
      </c>
      <c r="G674" s="248" t="s">
        <v>227</v>
      </c>
      <c r="H674" s="249">
        <v>6</v>
      </c>
      <c r="I674" s="250"/>
      <c r="J674" s="251">
        <f>ROUND(I674*H674,2)</f>
        <v>0</v>
      </c>
      <c r="K674" s="252"/>
      <c r="L674" s="45"/>
      <c r="M674" s="253" t="s">
        <v>1</v>
      </c>
      <c r="N674" s="254" t="s">
        <v>38</v>
      </c>
      <c r="O674" s="92"/>
      <c r="P674" s="255">
        <f>O674*H674</f>
        <v>0</v>
      </c>
      <c r="Q674" s="255">
        <v>0</v>
      </c>
      <c r="R674" s="255">
        <f>Q674*H674</f>
        <v>0</v>
      </c>
      <c r="S674" s="255">
        <v>0</v>
      </c>
      <c r="T674" s="256">
        <f>S674*H674</f>
        <v>0</v>
      </c>
      <c r="U674" s="39"/>
      <c r="V674" s="39"/>
      <c r="W674" s="39"/>
      <c r="X674" s="39"/>
      <c r="Y674" s="39"/>
      <c r="Z674" s="39"/>
      <c r="AA674" s="39"/>
      <c r="AB674" s="39"/>
      <c r="AC674" s="39"/>
      <c r="AD674" s="39"/>
      <c r="AE674" s="39"/>
      <c r="AR674" s="257" t="s">
        <v>258</v>
      </c>
      <c r="AT674" s="257" t="s">
        <v>162</v>
      </c>
      <c r="AU674" s="257" t="s">
        <v>81</v>
      </c>
      <c r="AY674" s="18" t="s">
        <v>160</v>
      </c>
      <c r="BE674" s="258">
        <f>IF(N674="základní",J674,0)</f>
        <v>0</v>
      </c>
      <c r="BF674" s="258">
        <f>IF(N674="snížená",J674,0)</f>
        <v>0</v>
      </c>
      <c r="BG674" s="258">
        <f>IF(N674="zákl. přenesená",J674,0)</f>
        <v>0</v>
      </c>
      <c r="BH674" s="258">
        <f>IF(N674="sníž. přenesená",J674,0)</f>
        <v>0</v>
      </c>
      <c r="BI674" s="258">
        <f>IF(N674="nulová",J674,0)</f>
        <v>0</v>
      </c>
      <c r="BJ674" s="18" t="s">
        <v>77</v>
      </c>
      <c r="BK674" s="258">
        <f>ROUND(I674*H674,2)</f>
        <v>0</v>
      </c>
      <c r="BL674" s="18" t="s">
        <v>258</v>
      </c>
      <c r="BM674" s="257" t="s">
        <v>1037</v>
      </c>
    </row>
    <row r="675" s="13" customFormat="1">
      <c r="A675" s="13"/>
      <c r="B675" s="259"/>
      <c r="C675" s="260"/>
      <c r="D675" s="261" t="s">
        <v>168</v>
      </c>
      <c r="E675" s="262" t="s">
        <v>1</v>
      </c>
      <c r="F675" s="263" t="s">
        <v>1038</v>
      </c>
      <c r="G675" s="260"/>
      <c r="H675" s="264">
        <v>6</v>
      </c>
      <c r="I675" s="265"/>
      <c r="J675" s="260"/>
      <c r="K675" s="260"/>
      <c r="L675" s="266"/>
      <c r="M675" s="267"/>
      <c r="N675" s="268"/>
      <c r="O675" s="268"/>
      <c r="P675" s="268"/>
      <c r="Q675" s="268"/>
      <c r="R675" s="268"/>
      <c r="S675" s="268"/>
      <c r="T675" s="269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70" t="s">
        <v>168</v>
      </c>
      <c r="AU675" s="270" t="s">
        <v>81</v>
      </c>
      <c r="AV675" s="13" t="s">
        <v>81</v>
      </c>
      <c r="AW675" s="13" t="s">
        <v>30</v>
      </c>
      <c r="AX675" s="13" t="s">
        <v>73</v>
      </c>
      <c r="AY675" s="270" t="s">
        <v>160</v>
      </c>
    </row>
    <row r="676" s="14" customFormat="1">
      <c r="A676" s="14"/>
      <c r="B676" s="271"/>
      <c r="C676" s="272"/>
      <c r="D676" s="261" t="s">
        <v>168</v>
      </c>
      <c r="E676" s="273" t="s">
        <v>1</v>
      </c>
      <c r="F676" s="274" t="s">
        <v>1039</v>
      </c>
      <c r="G676" s="272"/>
      <c r="H676" s="273" t="s">
        <v>1</v>
      </c>
      <c r="I676" s="275"/>
      <c r="J676" s="272"/>
      <c r="K676" s="272"/>
      <c r="L676" s="276"/>
      <c r="M676" s="277"/>
      <c r="N676" s="278"/>
      <c r="O676" s="278"/>
      <c r="P676" s="278"/>
      <c r="Q676" s="278"/>
      <c r="R676" s="278"/>
      <c r="S676" s="278"/>
      <c r="T676" s="279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80" t="s">
        <v>168</v>
      </c>
      <c r="AU676" s="280" t="s">
        <v>81</v>
      </c>
      <c r="AV676" s="14" t="s">
        <v>77</v>
      </c>
      <c r="AW676" s="14" t="s">
        <v>30</v>
      </c>
      <c r="AX676" s="14" t="s">
        <v>73</v>
      </c>
      <c r="AY676" s="280" t="s">
        <v>160</v>
      </c>
    </row>
    <row r="677" s="15" customFormat="1">
      <c r="A677" s="15"/>
      <c r="B677" s="281"/>
      <c r="C677" s="282"/>
      <c r="D677" s="261" t="s">
        <v>168</v>
      </c>
      <c r="E677" s="283" t="s">
        <v>1</v>
      </c>
      <c r="F677" s="284" t="s">
        <v>171</v>
      </c>
      <c r="G677" s="282"/>
      <c r="H677" s="285">
        <v>6</v>
      </c>
      <c r="I677" s="286"/>
      <c r="J677" s="282"/>
      <c r="K677" s="282"/>
      <c r="L677" s="287"/>
      <c r="M677" s="288"/>
      <c r="N677" s="289"/>
      <c r="O677" s="289"/>
      <c r="P677" s="289"/>
      <c r="Q677" s="289"/>
      <c r="R677" s="289"/>
      <c r="S677" s="289"/>
      <c r="T677" s="290"/>
      <c r="U677" s="15"/>
      <c r="V677" s="15"/>
      <c r="W677" s="15"/>
      <c r="X677" s="15"/>
      <c r="Y677" s="15"/>
      <c r="Z677" s="15"/>
      <c r="AA677" s="15"/>
      <c r="AB677" s="15"/>
      <c r="AC677" s="15"/>
      <c r="AD677" s="15"/>
      <c r="AE677" s="15"/>
      <c r="AT677" s="291" t="s">
        <v>168</v>
      </c>
      <c r="AU677" s="291" t="s">
        <v>81</v>
      </c>
      <c r="AV677" s="15" t="s">
        <v>166</v>
      </c>
      <c r="AW677" s="15" t="s">
        <v>30</v>
      </c>
      <c r="AX677" s="15" t="s">
        <v>77</v>
      </c>
      <c r="AY677" s="291" t="s">
        <v>160</v>
      </c>
    </row>
    <row r="678" s="2" customFormat="1" ht="16.5" customHeight="1">
      <c r="A678" s="39"/>
      <c r="B678" s="40"/>
      <c r="C678" s="292" t="s">
        <v>1040</v>
      </c>
      <c r="D678" s="292" t="s">
        <v>230</v>
      </c>
      <c r="E678" s="293" t="s">
        <v>1041</v>
      </c>
      <c r="F678" s="294" t="s">
        <v>1042</v>
      </c>
      <c r="G678" s="295" t="s">
        <v>227</v>
      </c>
      <c r="H678" s="296">
        <v>6</v>
      </c>
      <c r="I678" s="297"/>
      <c r="J678" s="298">
        <f>ROUND(I678*H678,2)</f>
        <v>0</v>
      </c>
      <c r="K678" s="299"/>
      <c r="L678" s="300"/>
      <c r="M678" s="301" t="s">
        <v>1</v>
      </c>
      <c r="N678" s="302" t="s">
        <v>38</v>
      </c>
      <c r="O678" s="92"/>
      <c r="P678" s="255">
        <f>O678*H678</f>
        <v>0</v>
      </c>
      <c r="Q678" s="255">
        <v>0</v>
      </c>
      <c r="R678" s="255">
        <f>Q678*H678</f>
        <v>0</v>
      </c>
      <c r="S678" s="255">
        <v>0</v>
      </c>
      <c r="T678" s="256">
        <f>S678*H678</f>
        <v>0</v>
      </c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R678" s="257" t="s">
        <v>343</v>
      </c>
      <c r="AT678" s="257" t="s">
        <v>230</v>
      </c>
      <c r="AU678" s="257" t="s">
        <v>81</v>
      </c>
      <c r="AY678" s="18" t="s">
        <v>160</v>
      </c>
      <c r="BE678" s="258">
        <f>IF(N678="základní",J678,0)</f>
        <v>0</v>
      </c>
      <c r="BF678" s="258">
        <f>IF(N678="snížená",J678,0)</f>
        <v>0</v>
      </c>
      <c r="BG678" s="258">
        <f>IF(N678="zákl. přenesená",J678,0)</f>
        <v>0</v>
      </c>
      <c r="BH678" s="258">
        <f>IF(N678="sníž. přenesená",J678,0)</f>
        <v>0</v>
      </c>
      <c r="BI678" s="258">
        <f>IF(N678="nulová",J678,0)</f>
        <v>0</v>
      </c>
      <c r="BJ678" s="18" t="s">
        <v>77</v>
      </c>
      <c r="BK678" s="258">
        <f>ROUND(I678*H678,2)</f>
        <v>0</v>
      </c>
      <c r="BL678" s="18" t="s">
        <v>258</v>
      </c>
      <c r="BM678" s="257" t="s">
        <v>1043</v>
      </c>
    </row>
    <row r="679" s="2" customFormat="1" ht="21.75" customHeight="1">
      <c r="A679" s="39"/>
      <c r="B679" s="40"/>
      <c r="C679" s="245" t="s">
        <v>1044</v>
      </c>
      <c r="D679" s="245" t="s">
        <v>162</v>
      </c>
      <c r="E679" s="246" t="s">
        <v>1045</v>
      </c>
      <c r="F679" s="247" t="s">
        <v>1046</v>
      </c>
      <c r="G679" s="248" t="s">
        <v>528</v>
      </c>
      <c r="H679" s="249">
        <v>2</v>
      </c>
      <c r="I679" s="250"/>
      <c r="J679" s="251">
        <f>ROUND(I679*H679,2)</f>
        <v>0</v>
      </c>
      <c r="K679" s="252"/>
      <c r="L679" s="45"/>
      <c r="M679" s="253" t="s">
        <v>1</v>
      </c>
      <c r="N679" s="254" t="s">
        <v>38</v>
      </c>
      <c r="O679" s="92"/>
      <c r="P679" s="255">
        <f>O679*H679</f>
        <v>0</v>
      </c>
      <c r="Q679" s="255">
        <v>0</v>
      </c>
      <c r="R679" s="255">
        <f>Q679*H679</f>
        <v>0</v>
      </c>
      <c r="S679" s="255">
        <v>0</v>
      </c>
      <c r="T679" s="256">
        <f>S679*H679</f>
        <v>0</v>
      </c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R679" s="257" t="s">
        <v>258</v>
      </c>
      <c r="AT679" s="257" t="s">
        <v>162</v>
      </c>
      <c r="AU679" s="257" t="s">
        <v>81</v>
      </c>
      <c r="AY679" s="18" t="s">
        <v>160</v>
      </c>
      <c r="BE679" s="258">
        <f>IF(N679="základní",J679,0)</f>
        <v>0</v>
      </c>
      <c r="BF679" s="258">
        <f>IF(N679="snížená",J679,0)</f>
        <v>0</v>
      </c>
      <c r="BG679" s="258">
        <f>IF(N679="zákl. přenesená",J679,0)</f>
        <v>0</v>
      </c>
      <c r="BH679" s="258">
        <f>IF(N679="sníž. přenesená",J679,0)</f>
        <v>0</v>
      </c>
      <c r="BI679" s="258">
        <f>IF(N679="nulová",J679,0)</f>
        <v>0</v>
      </c>
      <c r="BJ679" s="18" t="s">
        <v>77</v>
      </c>
      <c r="BK679" s="258">
        <f>ROUND(I679*H679,2)</f>
        <v>0</v>
      </c>
      <c r="BL679" s="18" t="s">
        <v>258</v>
      </c>
      <c r="BM679" s="257" t="s">
        <v>1047</v>
      </c>
    </row>
    <row r="680" s="2" customFormat="1" ht="16.5" customHeight="1">
      <c r="A680" s="39"/>
      <c r="B680" s="40"/>
      <c r="C680" s="292" t="s">
        <v>1048</v>
      </c>
      <c r="D680" s="292" t="s">
        <v>230</v>
      </c>
      <c r="E680" s="293" t="s">
        <v>1049</v>
      </c>
      <c r="F680" s="294" t="s">
        <v>1050</v>
      </c>
      <c r="G680" s="295" t="s">
        <v>528</v>
      </c>
      <c r="H680" s="296">
        <v>2</v>
      </c>
      <c r="I680" s="297"/>
      <c r="J680" s="298">
        <f>ROUND(I680*H680,2)</f>
        <v>0</v>
      </c>
      <c r="K680" s="299"/>
      <c r="L680" s="300"/>
      <c r="M680" s="301" t="s">
        <v>1</v>
      </c>
      <c r="N680" s="302" t="s">
        <v>38</v>
      </c>
      <c r="O680" s="92"/>
      <c r="P680" s="255">
        <f>O680*H680</f>
        <v>0</v>
      </c>
      <c r="Q680" s="255">
        <v>0</v>
      </c>
      <c r="R680" s="255">
        <f>Q680*H680</f>
        <v>0</v>
      </c>
      <c r="S680" s="255">
        <v>0</v>
      </c>
      <c r="T680" s="256">
        <f>S680*H680</f>
        <v>0</v>
      </c>
      <c r="U680" s="39"/>
      <c r="V680" s="39"/>
      <c r="W680" s="39"/>
      <c r="X680" s="39"/>
      <c r="Y680" s="39"/>
      <c r="Z680" s="39"/>
      <c r="AA680" s="39"/>
      <c r="AB680" s="39"/>
      <c r="AC680" s="39"/>
      <c r="AD680" s="39"/>
      <c r="AE680" s="39"/>
      <c r="AR680" s="257" t="s">
        <v>343</v>
      </c>
      <c r="AT680" s="257" t="s">
        <v>230</v>
      </c>
      <c r="AU680" s="257" t="s">
        <v>81</v>
      </c>
      <c r="AY680" s="18" t="s">
        <v>160</v>
      </c>
      <c r="BE680" s="258">
        <f>IF(N680="základní",J680,0)</f>
        <v>0</v>
      </c>
      <c r="BF680" s="258">
        <f>IF(N680="snížená",J680,0)</f>
        <v>0</v>
      </c>
      <c r="BG680" s="258">
        <f>IF(N680="zákl. přenesená",J680,0)</f>
        <v>0</v>
      </c>
      <c r="BH680" s="258">
        <f>IF(N680="sníž. přenesená",J680,0)</f>
        <v>0</v>
      </c>
      <c r="BI680" s="258">
        <f>IF(N680="nulová",J680,0)</f>
        <v>0</v>
      </c>
      <c r="BJ680" s="18" t="s">
        <v>77</v>
      </c>
      <c r="BK680" s="258">
        <f>ROUND(I680*H680,2)</f>
        <v>0</v>
      </c>
      <c r="BL680" s="18" t="s">
        <v>258</v>
      </c>
      <c r="BM680" s="257" t="s">
        <v>1051</v>
      </c>
    </row>
    <row r="681" s="2" customFormat="1" ht="21.75" customHeight="1">
      <c r="A681" s="39"/>
      <c r="B681" s="40"/>
      <c r="C681" s="245" t="s">
        <v>1052</v>
      </c>
      <c r="D681" s="245" t="s">
        <v>162</v>
      </c>
      <c r="E681" s="246" t="s">
        <v>1053</v>
      </c>
      <c r="F681" s="247" t="s">
        <v>1054</v>
      </c>
      <c r="G681" s="248" t="s">
        <v>227</v>
      </c>
      <c r="H681" s="249">
        <v>4.5</v>
      </c>
      <c r="I681" s="250"/>
      <c r="J681" s="251">
        <f>ROUND(I681*H681,2)</f>
        <v>0</v>
      </c>
      <c r="K681" s="252"/>
      <c r="L681" s="45"/>
      <c r="M681" s="253" t="s">
        <v>1</v>
      </c>
      <c r="N681" s="254" t="s">
        <v>38</v>
      </c>
      <c r="O681" s="92"/>
      <c r="P681" s="255">
        <f>O681*H681</f>
        <v>0</v>
      </c>
      <c r="Q681" s="255">
        <v>0</v>
      </c>
      <c r="R681" s="255">
        <f>Q681*H681</f>
        <v>0</v>
      </c>
      <c r="S681" s="255">
        <v>0</v>
      </c>
      <c r="T681" s="256">
        <f>S681*H681</f>
        <v>0</v>
      </c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R681" s="257" t="s">
        <v>258</v>
      </c>
      <c r="AT681" s="257" t="s">
        <v>162</v>
      </c>
      <c r="AU681" s="257" t="s">
        <v>81</v>
      </c>
      <c r="AY681" s="18" t="s">
        <v>160</v>
      </c>
      <c r="BE681" s="258">
        <f>IF(N681="základní",J681,0)</f>
        <v>0</v>
      </c>
      <c r="BF681" s="258">
        <f>IF(N681="snížená",J681,0)</f>
        <v>0</v>
      </c>
      <c r="BG681" s="258">
        <f>IF(N681="zákl. přenesená",J681,0)</f>
        <v>0</v>
      </c>
      <c r="BH681" s="258">
        <f>IF(N681="sníž. přenesená",J681,0)</f>
        <v>0</v>
      </c>
      <c r="BI681" s="258">
        <f>IF(N681="nulová",J681,0)</f>
        <v>0</v>
      </c>
      <c r="BJ681" s="18" t="s">
        <v>77</v>
      </c>
      <c r="BK681" s="258">
        <f>ROUND(I681*H681,2)</f>
        <v>0</v>
      </c>
      <c r="BL681" s="18" t="s">
        <v>258</v>
      </c>
      <c r="BM681" s="257" t="s">
        <v>1055</v>
      </c>
    </row>
    <row r="682" s="2" customFormat="1" ht="33" customHeight="1">
      <c r="A682" s="39"/>
      <c r="B682" s="40"/>
      <c r="C682" s="245" t="s">
        <v>1056</v>
      </c>
      <c r="D682" s="245" t="s">
        <v>162</v>
      </c>
      <c r="E682" s="246" t="s">
        <v>1057</v>
      </c>
      <c r="F682" s="247" t="s">
        <v>1058</v>
      </c>
      <c r="G682" s="248" t="s">
        <v>1059</v>
      </c>
      <c r="H682" s="249">
        <v>500</v>
      </c>
      <c r="I682" s="250"/>
      <c r="J682" s="251">
        <f>ROUND(I682*H682,2)</f>
        <v>0</v>
      </c>
      <c r="K682" s="252"/>
      <c r="L682" s="45"/>
      <c r="M682" s="253" t="s">
        <v>1</v>
      </c>
      <c r="N682" s="254" t="s">
        <v>38</v>
      </c>
      <c r="O682" s="92"/>
      <c r="P682" s="255">
        <f>O682*H682</f>
        <v>0</v>
      </c>
      <c r="Q682" s="255">
        <v>0</v>
      </c>
      <c r="R682" s="255">
        <f>Q682*H682</f>
        <v>0</v>
      </c>
      <c r="S682" s="255">
        <v>0</v>
      </c>
      <c r="T682" s="256">
        <f>S682*H682</f>
        <v>0</v>
      </c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R682" s="257" t="s">
        <v>258</v>
      </c>
      <c r="AT682" s="257" t="s">
        <v>162</v>
      </c>
      <c r="AU682" s="257" t="s">
        <v>81</v>
      </c>
      <c r="AY682" s="18" t="s">
        <v>160</v>
      </c>
      <c r="BE682" s="258">
        <f>IF(N682="základní",J682,0)</f>
        <v>0</v>
      </c>
      <c r="BF682" s="258">
        <f>IF(N682="snížená",J682,0)</f>
        <v>0</v>
      </c>
      <c r="BG682" s="258">
        <f>IF(N682="zákl. přenesená",J682,0)</f>
        <v>0</v>
      </c>
      <c r="BH682" s="258">
        <f>IF(N682="sníž. přenesená",J682,0)</f>
        <v>0</v>
      </c>
      <c r="BI682" s="258">
        <f>IF(N682="nulová",J682,0)</f>
        <v>0</v>
      </c>
      <c r="BJ682" s="18" t="s">
        <v>77</v>
      </c>
      <c r="BK682" s="258">
        <f>ROUND(I682*H682,2)</f>
        <v>0</v>
      </c>
      <c r="BL682" s="18" t="s">
        <v>258</v>
      </c>
      <c r="BM682" s="257" t="s">
        <v>1060</v>
      </c>
    </row>
    <row r="683" s="13" customFormat="1">
      <c r="A683" s="13"/>
      <c r="B683" s="259"/>
      <c r="C683" s="260"/>
      <c r="D683" s="261" t="s">
        <v>168</v>
      </c>
      <c r="E683" s="262" t="s">
        <v>1</v>
      </c>
      <c r="F683" s="263" t="s">
        <v>1061</v>
      </c>
      <c r="G683" s="260"/>
      <c r="H683" s="264">
        <v>500</v>
      </c>
      <c r="I683" s="265"/>
      <c r="J683" s="260"/>
      <c r="K683" s="260"/>
      <c r="L683" s="266"/>
      <c r="M683" s="267"/>
      <c r="N683" s="268"/>
      <c r="O683" s="268"/>
      <c r="P683" s="268"/>
      <c r="Q683" s="268"/>
      <c r="R683" s="268"/>
      <c r="S683" s="268"/>
      <c r="T683" s="269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70" t="s">
        <v>168</v>
      </c>
      <c r="AU683" s="270" t="s">
        <v>81</v>
      </c>
      <c r="AV683" s="13" t="s">
        <v>81</v>
      </c>
      <c r="AW683" s="13" t="s">
        <v>30</v>
      </c>
      <c r="AX683" s="13" t="s">
        <v>73</v>
      </c>
      <c r="AY683" s="270" t="s">
        <v>160</v>
      </c>
    </row>
    <row r="684" s="14" customFormat="1">
      <c r="A684" s="14"/>
      <c r="B684" s="271"/>
      <c r="C684" s="272"/>
      <c r="D684" s="261" t="s">
        <v>168</v>
      </c>
      <c r="E684" s="273" t="s">
        <v>1</v>
      </c>
      <c r="F684" s="274" t="s">
        <v>1062</v>
      </c>
      <c r="G684" s="272"/>
      <c r="H684" s="273" t="s">
        <v>1</v>
      </c>
      <c r="I684" s="275"/>
      <c r="J684" s="272"/>
      <c r="K684" s="272"/>
      <c r="L684" s="276"/>
      <c r="M684" s="277"/>
      <c r="N684" s="278"/>
      <c r="O684" s="278"/>
      <c r="P684" s="278"/>
      <c r="Q684" s="278"/>
      <c r="R684" s="278"/>
      <c r="S684" s="278"/>
      <c r="T684" s="279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80" t="s">
        <v>168</v>
      </c>
      <c r="AU684" s="280" t="s">
        <v>81</v>
      </c>
      <c r="AV684" s="14" t="s">
        <v>77</v>
      </c>
      <c r="AW684" s="14" t="s">
        <v>30</v>
      </c>
      <c r="AX684" s="14" t="s">
        <v>73</v>
      </c>
      <c r="AY684" s="280" t="s">
        <v>160</v>
      </c>
    </row>
    <row r="685" s="15" customFormat="1">
      <c r="A685" s="15"/>
      <c r="B685" s="281"/>
      <c r="C685" s="282"/>
      <c r="D685" s="261" t="s">
        <v>168</v>
      </c>
      <c r="E685" s="283" t="s">
        <v>1</v>
      </c>
      <c r="F685" s="284" t="s">
        <v>171</v>
      </c>
      <c r="G685" s="282"/>
      <c r="H685" s="285">
        <v>500</v>
      </c>
      <c r="I685" s="286"/>
      <c r="J685" s="282"/>
      <c r="K685" s="282"/>
      <c r="L685" s="287"/>
      <c r="M685" s="288"/>
      <c r="N685" s="289"/>
      <c r="O685" s="289"/>
      <c r="P685" s="289"/>
      <c r="Q685" s="289"/>
      <c r="R685" s="289"/>
      <c r="S685" s="289"/>
      <c r="T685" s="290"/>
      <c r="U685" s="15"/>
      <c r="V685" s="15"/>
      <c r="W685" s="15"/>
      <c r="X685" s="15"/>
      <c r="Y685" s="15"/>
      <c r="Z685" s="15"/>
      <c r="AA685" s="15"/>
      <c r="AB685" s="15"/>
      <c r="AC685" s="15"/>
      <c r="AD685" s="15"/>
      <c r="AE685" s="15"/>
      <c r="AT685" s="291" t="s">
        <v>168</v>
      </c>
      <c r="AU685" s="291" t="s">
        <v>81</v>
      </c>
      <c r="AV685" s="15" t="s">
        <v>166</v>
      </c>
      <c r="AW685" s="15" t="s">
        <v>30</v>
      </c>
      <c r="AX685" s="15" t="s">
        <v>77</v>
      </c>
      <c r="AY685" s="291" t="s">
        <v>160</v>
      </c>
    </row>
    <row r="686" s="2" customFormat="1" ht="21.75" customHeight="1">
      <c r="A686" s="39"/>
      <c r="B686" s="40"/>
      <c r="C686" s="245" t="s">
        <v>1063</v>
      </c>
      <c r="D686" s="245" t="s">
        <v>162</v>
      </c>
      <c r="E686" s="246" t="s">
        <v>1064</v>
      </c>
      <c r="F686" s="247" t="s">
        <v>1065</v>
      </c>
      <c r="G686" s="248" t="s">
        <v>528</v>
      </c>
      <c r="H686" s="249">
        <v>2</v>
      </c>
      <c r="I686" s="250"/>
      <c r="J686" s="251">
        <f>ROUND(I686*H686,2)</f>
        <v>0</v>
      </c>
      <c r="K686" s="252"/>
      <c r="L686" s="45"/>
      <c r="M686" s="253" t="s">
        <v>1</v>
      </c>
      <c r="N686" s="254" t="s">
        <v>38</v>
      </c>
      <c r="O686" s="92"/>
      <c r="P686" s="255">
        <f>O686*H686</f>
        <v>0</v>
      </c>
      <c r="Q686" s="255">
        <v>0</v>
      </c>
      <c r="R686" s="255">
        <f>Q686*H686</f>
        <v>0</v>
      </c>
      <c r="S686" s="255">
        <v>0</v>
      </c>
      <c r="T686" s="256">
        <f>S686*H686</f>
        <v>0</v>
      </c>
      <c r="U686" s="39"/>
      <c r="V686" s="39"/>
      <c r="W686" s="39"/>
      <c r="X686" s="39"/>
      <c r="Y686" s="39"/>
      <c r="Z686" s="39"/>
      <c r="AA686" s="39"/>
      <c r="AB686" s="39"/>
      <c r="AC686" s="39"/>
      <c r="AD686" s="39"/>
      <c r="AE686" s="39"/>
      <c r="AR686" s="257" t="s">
        <v>258</v>
      </c>
      <c r="AT686" s="257" t="s">
        <v>162</v>
      </c>
      <c r="AU686" s="257" t="s">
        <v>81</v>
      </c>
      <c r="AY686" s="18" t="s">
        <v>160</v>
      </c>
      <c r="BE686" s="258">
        <f>IF(N686="základní",J686,0)</f>
        <v>0</v>
      </c>
      <c r="BF686" s="258">
        <f>IF(N686="snížená",J686,0)</f>
        <v>0</v>
      </c>
      <c r="BG686" s="258">
        <f>IF(N686="zákl. přenesená",J686,0)</f>
        <v>0</v>
      </c>
      <c r="BH686" s="258">
        <f>IF(N686="sníž. přenesená",J686,0)</f>
        <v>0</v>
      </c>
      <c r="BI686" s="258">
        <f>IF(N686="nulová",J686,0)</f>
        <v>0</v>
      </c>
      <c r="BJ686" s="18" t="s">
        <v>77</v>
      </c>
      <c r="BK686" s="258">
        <f>ROUND(I686*H686,2)</f>
        <v>0</v>
      </c>
      <c r="BL686" s="18" t="s">
        <v>258</v>
      </c>
      <c r="BM686" s="257" t="s">
        <v>1066</v>
      </c>
    </row>
    <row r="687" s="2" customFormat="1" ht="44.25" customHeight="1">
      <c r="A687" s="39"/>
      <c r="B687" s="40"/>
      <c r="C687" s="245" t="s">
        <v>1067</v>
      </c>
      <c r="D687" s="245" t="s">
        <v>162</v>
      </c>
      <c r="E687" s="246" t="s">
        <v>1068</v>
      </c>
      <c r="F687" s="247" t="s">
        <v>1069</v>
      </c>
      <c r="G687" s="248" t="s">
        <v>528</v>
      </c>
      <c r="H687" s="249">
        <v>1</v>
      </c>
      <c r="I687" s="250"/>
      <c r="J687" s="251">
        <f>ROUND(I687*H687,2)</f>
        <v>0</v>
      </c>
      <c r="K687" s="252"/>
      <c r="L687" s="45"/>
      <c r="M687" s="253" t="s">
        <v>1</v>
      </c>
      <c r="N687" s="254" t="s">
        <v>38</v>
      </c>
      <c r="O687" s="92"/>
      <c r="P687" s="255">
        <f>O687*H687</f>
        <v>0</v>
      </c>
      <c r="Q687" s="255">
        <v>0</v>
      </c>
      <c r="R687" s="255">
        <f>Q687*H687</f>
        <v>0</v>
      </c>
      <c r="S687" s="255">
        <v>0</v>
      </c>
      <c r="T687" s="256">
        <f>S687*H687</f>
        <v>0</v>
      </c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R687" s="257" t="s">
        <v>258</v>
      </c>
      <c r="AT687" s="257" t="s">
        <v>162</v>
      </c>
      <c r="AU687" s="257" t="s">
        <v>81</v>
      </c>
      <c r="AY687" s="18" t="s">
        <v>160</v>
      </c>
      <c r="BE687" s="258">
        <f>IF(N687="základní",J687,0)</f>
        <v>0</v>
      </c>
      <c r="BF687" s="258">
        <f>IF(N687="snížená",J687,0)</f>
        <v>0</v>
      </c>
      <c r="BG687" s="258">
        <f>IF(N687="zákl. přenesená",J687,0)</f>
        <v>0</v>
      </c>
      <c r="BH687" s="258">
        <f>IF(N687="sníž. přenesená",J687,0)</f>
        <v>0</v>
      </c>
      <c r="BI687" s="258">
        <f>IF(N687="nulová",J687,0)</f>
        <v>0</v>
      </c>
      <c r="BJ687" s="18" t="s">
        <v>77</v>
      </c>
      <c r="BK687" s="258">
        <f>ROUND(I687*H687,2)</f>
        <v>0</v>
      </c>
      <c r="BL687" s="18" t="s">
        <v>258</v>
      </c>
      <c r="BM687" s="257" t="s">
        <v>1070</v>
      </c>
    </row>
    <row r="688" s="2" customFormat="1" ht="33" customHeight="1">
      <c r="A688" s="39"/>
      <c r="B688" s="40"/>
      <c r="C688" s="245" t="s">
        <v>1071</v>
      </c>
      <c r="D688" s="245" t="s">
        <v>162</v>
      </c>
      <c r="E688" s="246" t="s">
        <v>1072</v>
      </c>
      <c r="F688" s="247" t="s">
        <v>1073</v>
      </c>
      <c r="G688" s="248" t="s">
        <v>528</v>
      </c>
      <c r="H688" s="249">
        <v>1</v>
      </c>
      <c r="I688" s="250"/>
      <c r="J688" s="251">
        <f>ROUND(I688*H688,2)</f>
        <v>0</v>
      </c>
      <c r="K688" s="252"/>
      <c r="L688" s="45"/>
      <c r="M688" s="253" t="s">
        <v>1</v>
      </c>
      <c r="N688" s="254" t="s">
        <v>38</v>
      </c>
      <c r="O688" s="92"/>
      <c r="P688" s="255">
        <f>O688*H688</f>
        <v>0</v>
      </c>
      <c r="Q688" s="255">
        <v>0</v>
      </c>
      <c r="R688" s="255">
        <f>Q688*H688</f>
        <v>0</v>
      </c>
      <c r="S688" s="255">
        <v>0</v>
      </c>
      <c r="T688" s="256">
        <f>S688*H688</f>
        <v>0</v>
      </c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R688" s="257" t="s">
        <v>258</v>
      </c>
      <c r="AT688" s="257" t="s">
        <v>162</v>
      </c>
      <c r="AU688" s="257" t="s">
        <v>81</v>
      </c>
      <c r="AY688" s="18" t="s">
        <v>160</v>
      </c>
      <c r="BE688" s="258">
        <f>IF(N688="základní",J688,0)</f>
        <v>0</v>
      </c>
      <c r="BF688" s="258">
        <f>IF(N688="snížená",J688,0)</f>
        <v>0</v>
      </c>
      <c r="BG688" s="258">
        <f>IF(N688="zákl. přenesená",J688,0)</f>
        <v>0</v>
      </c>
      <c r="BH688" s="258">
        <f>IF(N688="sníž. přenesená",J688,0)</f>
        <v>0</v>
      </c>
      <c r="BI688" s="258">
        <f>IF(N688="nulová",J688,0)</f>
        <v>0</v>
      </c>
      <c r="BJ688" s="18" t="s">
        <v>77</v>
      </c>
      <c r="BK688" s="258">
        <f>ROUND(I688*H688,2)</f>
        <v>0</v>
      </c>
      <c r="BL688" s="18" t="s">
        <v>258</v>
      </c>
      <c r="BM688" s="257" t="s">
        <v>1074</v>
      </c>
    </row>
    <row r="689" s="2" customFormat="1" ht="44.25" customHeight="1">
      <c r="A689" s="39"/>
      <c r="B689" s="40"/>
      <c r="C689" s="245" t="s">
        <v>1075</v>
      </c>
      <c r="D689" s="245" t="s">
        <v>162</v>
      </c>
      <c r="E689" s="246" t="s">
        <v>1076</v>
      </c>
      <c r="F689" s="247" t="s">
        <v>1077</v>
      </c>
      <c r="G689" s="248" t="s">
        <v>528</v>
      </c>
      <c r="H689" s="249">
        <v>1</v>
      </c>
      <c r="I689" s="250"/>
      <c r="J689" s="251">
        <f>ROUND(I689*H689,2)</f>
        <v>0</v>
      </c>
      <c r="K689" s="252"/>
      <c r="L689" s="45"/>
      <c r="M689" s="253" t="s">
        <v>1</v>
      </c>
      <c r="N689" s="254" t="s">
        <v>38</v>
      </c>
      <c r="O689" s="92"/>
      <c r="P689" s="255">
        <f>O689*H689</f>
        <v>0</v>
      </c>
      <c r="Q689" s="255">
        <v>0</v>
      </c>
      <c r="R689" s="255">
        <f>Q689*H689</f>
        <v>0</v>
      </c>
      <c r="S689" s="255">
        <v>0</v>
      </c>
      <c r="T689" s="256">
        <f>S689*H689</f>
        <v>0</v>
      </c>
      <c r="U689" s="39"/>
      <c r="V689" s="39"/>
      <c r="W689" s="39"/>
      <c r="X689" s="39"/>
      <c r="Y689" s="39"/>
      <c r="Z689" s="39"/>
      <c r="AA689" s="39"/>
      <c r="AB689" s="39"/>
      <c r="AC689" s="39"/>
      <c r="AD689" s="39"/>
      <c r="AE689" s="39"/>
      <c r="AR689" s="257" t="s">
        <v>258</v>
      </c>
      <c r="AT689" s="257" t="s">
        <v>162</v>
      </c>
      <c r="AU689" s="257" t="s">
        <v>81</v>
      </c>
      <c r="AY689" s="18" t="s">
        <v>160</v>
      </c>
      <c r="BE689" s="258">
        <f>IF(N689="základní",J689,0)</f>
        <v>0</v>
      </c>
      <c r="BF689" s="258">
        <f>IF(N689="snížená",J689,0)</f>
        <v>0</v>
      </c>
      <c r="BG689" s="258">
        <f>IF(N689="zákl. přenesená",J689,0)</f>
        <v>0</v>
      </c>
      <c r="BH689" s="258">
        <f>IF(N689="sníž. přenesená",J689,0)</f>
        <v>0</v>
      </c>
      <c r="BI689" s="258">
        <f>IF(N689="nulová",J689,0)</f>
        <v>0</v>
      </c>
      <c r="BJ689" s="18" t="s">
        <v>77</v>
      </c>
      <c r="BK689" s="258">
        <f>ROUND(I689*H689,2)</f>
        <v>0</v>
      </c>
      <c r="BL689" s="18" t="s">
        <v>258</v>
      </c>
      <c r="BM689" s="257" t="s">
        <v>1078</v>
      </c>
    </row>
    <row r="690" s="2" customFormat="1" ht="33" customHeight="1">
      <c r="A690" s="39"/>
      <c r="B690" s="40"/>
      <c r="C690" s="245" t="s">
        <v>1079</v>
      </c>
      <c r="D690" s="245" t="s">
        <v>162</v>
      </c>
      <c r="E690" s="246" t="s">
        <v>1080</v>
      </c>
      <c r="F690" s="247" t="s">
        <v>1081</v>
      </c>
      <c r="G690" s="248" t="s">
        <v>528</v>
      </c>
      <c r="H690" s="249">
        <v>1</v>
      </c>
      <c r="I690" s="250"/>
      <c r="J690" s="251">
        <f>ROUND(I690*H690,2)</f>
        <v>0</v>
      </c>
      <c r="K690" s="252"/>
      <c r="L690" s="45"/>
      <c r="M690" s="253" t="s">
        <v>1</v>
      </c>
      <c r="N690" s="254" t="s">
        <v>38</v>
      </c>
      <c r="O690" s="92"/>
      <c r="P690" s="255">
        <f>O690*H690</f>
        <v>0</v>
      </c>
      <c r="Q690" s="255">
        <v>0</v>
      </c>
      <c r="R690" s="255">
        <f>Q690*H690</f>
        <v>0</v>
      </c>
      <c r="S690" s="255">
        <v>0</v>
      </c>
      <c r="T690" s="256">
        <f>S690*H690</f>
        <v>0</v>
      </c>
      <c r="U690" s="39"/>
      <c r="V690" s="39"/>
      <c r="W690" s="39"/>
      <c r="X690" s="39"/>
      <c r="Y690" s="39"/>
      <c r="Z690" s="39"/>
      <c r="AA690" s="39"/>
      <c r="AB690" s="39"/>
      <c r="AC690" s="39"/>
      <c r="AD690" s="39"/>
      <c r="AE690" s="39"/>
      <c r="AR690" s="257" t="s">
        <v>258</v>
      </c>
      <c r="AT690" s="257" t="s">
        <v>162</v>
      </c>
      <c r="AU690" s="257" t="s">
        <v>81</v>
      </c>
      <c r="AY690" s="18" t="s">
        <v>160</v>
      </c>
      <c r="BE690" s="258">
        <f>IF(N690="základní",J690,0)</f>
        <v>0</v>
      </c>
      <c r="BF690" s="258">
        <f>IF(N690="snížená",J690,0)</f>
        <v>0</v>
      </c>
      <c r="BG690" s="258">
        <f>IF(N690="zákl. přenesená",J690,0)</f>
        <v>0</v>
      </c>
      <c r="BH690" s="258">
        <f>IF(N690="sníž. přenesená",J690,0)</f>
        <v>0</v>
      </c>
      <c r="BI690" s="258">
        <f>IF(N690="nulová",J690,0)</f>
        <v>0</v>
      </c>
      <c r="BJ690" s="18" t="s">
        <v>77</v>
      </c>
      <c r="BK690" s="258">
        <f>ROUND(I690*H690,2)</f>
        <v>0</v>
      </c>
      <c r="BL690" s="18" t="s">
        <v>258</v>
      </c>
      <c r="BM690" s="257" t="s">
        <v>1082</v>
      </c>
    </row>
    <row r="691" s="2" customFormat="1" ht="33" customHeight="1">
      <c r="A691" s="39"/>
      <c r="B691" s="40"/>
      <c r="C691" s="245" t="s">
        <v>1083</v>
      </c>
      <c r="D691" s="245" t="s">
        <v>162</v>
      </c>
      <c r="E691" s="246" t="s">
        <v>1084</v>
      </c>
      <c r="F691" s="247" t="s">
        <v>1085</v>
      </c>
      <c r="G691" s="248" t="s">
        <v>227</v>
      </c>
      <c r="H691" s="249">
        <v>10</v>
      </c>
      <c r="I691" s="250"/>
      <c r="J691" s="251">
        <f>ROUND(I691*H691,2)</f>
        <v>0</v>
      </c>
      <c r="K691" s="252"/>
      <c r="L691" s="45"/>
      <c r="M691" s="253" t="s">
        <v>1</v>
      </c>
      <c r="N691" s="254" t="s">
        <v>38</v>
      </c>
      <c r="O691" s="92"/>
      <c r="P691" s="255">
        <f>O691*H691</f>
        <v>0</v>
      </c>
      <c r="Q691" s="255">
        <v>0</v>
      </c>
      <c r="R691" s="255">
        <f>Q691*H691</f>
        <v>0</v>
      </c>
      <c r="S691" s="255">
        <v>0</v>
      </c>
      <c r="T691" s="256">
        <f>S691*H691</f>
        <v>0</v>
      </c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R691" s="257" t="s">
        <v>258</v>
      </c>
      <c r="AT691" s="257" t="s">
        <v>162</v>
      </c>
      <c r="AU691" s="257" t="s">
        <v>81</v>
      </c>
      <c r="AY691" s="18" t="s">
        <v>160</v>
      </c>
      <c r="BE691" s="258">
        <f>IF(N691="základní",J691,0)</f>
        <v>0</v>
      </c>
      <c r="BF691" s="258">
        <f>IF(N691="snížená",J691,0)</f>
        <v>0</v>
      </c>
      <c r="BG691" s="258">
        <f>IF(N691="zákl. přenesená",J691,0)</f>
        <v>0</v>
      </c>
      <c r="BH691" s="258">
        <f>IF(N691="sníž. přenesená",J691,0)</f>
        <v>0</v>
      </c>
      <c r="BI691" s="258">
        <f>IF(N691="nulová",J691,0)</f>
        <v>0</v>
      </c>
      <c r="BJ691" s="18" t="s">
        <v>77</v>
      </c>
      <c r="BK691" s="258">
        <f>ROUND(I691*H691,2)</f>
        <v>0</v>
      </c>
      <c r="BL691" s="18" t="s">
        <v>258</v>
      </c>
      <c r="BM691" s="257" t="s">
        <v>1086</v>
      </c>
    </row>
    <row r="692" s="2" customFormat="1" ht="33" customHeight="1">
      <c r="A692" s="39"/>
      <c r="B692" s="40"/>
      <c r="C692" s="245" t="s">
        <v>1087</v>
      </c>
      <c r="D692" s="245" t="s">
        <v>162</v>
      </c>
      <c r="E692" s="246" t="s">
        <v>1088</v>
      </c>
      <c r="F692" s="247" t="s">
        <v>1089</v>
      </c>
      <c r="G692" s="248" t="s">
        <v>227</v>
      </c>
      <c r="H692" s="249">
        <v>3</v>
      </c>
      <c r="I692" s="250"/>
      <c r="J692" s="251">
        <f>ROUND(I692*H692,2)</f>
        <v>0</v>
      </c>
      <c r="K692" s="252"/>
      <c r="L692" s="45"/>
      <c r="M692" s="253" t="s">
        <v>1</v>
      </c>
      <c r="N692" s="254" t="s">
        <v>38</v>
      </c>
      <c r="O692" s="92"/>
      <c r="P692" s="255">
        <f>O692*H692</f>
        <v>0</v>
      </c>
      <c r="Q692" s="255">
        <v>0</v>
      </c>
      <c r="R692" s="255">
        <f>Q692*H692</f>
        <v>0</v>
      </c>
      <c r="S692" s="255">
        <v>0</v>
      </c>
      <c r="T692" s="256">
        <f>S692*H692</f>
        <v>0</v>
      </c>
      <c r="U692" s="39"/>
      <c r="V692" s="39"/>
      <c r="W692" s="39"/>
      <c r="X692" s="39"/>
      <c r="Y692" s="39"/>
      <c r="Z692" s="39"/>
      <c r="AA692" s="39"/>
      <c r="AB692" s="39"/>
      <c r="AC692" s="39"/>
      <c r="AD692" s="39"/>
      <c r="AE692" s="39"/>
      <c r="AR692" s="257" t="s">
        <v>258</v>
      </c>
      <c r="AT692" s="257" t="s">
        <v>162</v>
      </c>
      <c r="AU692" s="257" t="s">
        <v>81</v>
      </c>
      <c r="AY692" s="18" t="s">
        <v>160</v>
      </c>
      <c r="BE692" s="258">
        <f>IF(N692="základní",J692,0)</f>
        <v>0</v>
      </c>
      <c r="BF692" s="258">
        <f>IF(N692="snížená",J692,0)</f>
        <v>0</v>
      </c>
      <c r="BG692" s="258">
        <f>IF(N692="zákl. přenesená",J692,0)</f>
        <v>0</v>
      </c>
      <c r="BH692" s="258">
        <f>IF(N692="sníž. přenesená",J692,0)</f>
        <v>0</v>
      </c>
      <c r="BI692" s="258">
        <f>IF(N692="nulová",J692,0)</f>
        <v>0</v>
      </c>
      <c r="BJ692" s="18" t="s">
        <v>77</v>
      </c>
      <c r="BK692" s="258">
        <f>ROUND(I692*H692,2)</f>
        <v>0</v>
      </c>
      <c r="BL692" s="18" t="s">
        <v>258</v>
      </c>
      <c r="BM692" s="257" t="s">
        <v>1090</v>
      </c>
    </row>
    <row r="693" s="2" customFormat="1" ht="33" customHeight="1">
      <c r="A693" s="39"/>
      <c r="B693" s="40"/>
      <c r="C693" s="245" t="s">
        <v>1091</v>
      </c>
      <c r="D693" s="245" t="s">
        <v>162</v>
      </c>
      <c r="E693" s="246" t="s">
        <v>1092</v>
      </c>
      <c r="F693" s="247" t="s">
        <v>1093</v>
      </c>
      <c r="G693" s="248" t="s">
        <v>227</v>
      </c>
      <c r="H693" s="249">
        <v>1</v>
      </c>
      <c r="I693" s="250"/>
      <c r="J693" s="251">
        <f>ROUND(I693*H693,2)</f>
        <v>0</v>
      </c>
      <c r="K693" s="252"/>
      <c r="L693" s="45"/>
      <c r="M693" s="253" t="s">
        <v>1</v>
      </c>
      <c r="N693" s="254" t="s">
        <v>38</v>
      </c>
      <c r="O693" s="92"/>
      <c r="P693" s="255">
        <f>O693*H693</f>
        <v>0</v>
      </c>
      <c r="Q693" s="255">
        <v>0</v>
      </c>
      <c r="R693" s="255">
        <f>Q693*H693</f>
        <v>0</v>
      </c>
      <c r="S693" s="255">
        <v>0</v>
      </c>
      <c r="T693" s="256">
        <f>S693*H693</f>
        <v>0</v>
      </c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R693" s="257" t="s">
        <v>258</v>
      </c>
      <c r="AT693" s="257" t="s">
        <v>162</v>
      </c>
      <c r="AU693" s="257" t="s">
        <v>81</v>
      </c>
      <c r="AY693" s="18" t="s">
        <v>160</v>
      </c>
      <c r="BE693" s="258">
        <f>IF(N693="základní",J693,0)</f>
        <v>0</v>
      </c>
      <c r="BF693" s="258">
        <f>IF(N693="snížená",J693,0)</f>
        <v>0</v>
      </c>
      <c r="BG693" s="258">
        <f>IF(N693="zákl. přenesená",J693,0)</f>
        <v>0</v>
      </c>
      <c r="BH693" s="258">
        <f>IF(N693="sníž. přenesená",J693,0)</f>
        <v>0</v>
      </c>
      <c r="BI693" s="258">
        <f>IF(N693="nulová",J693,0)</f>
        <v>0</v>
      </c>
      <c r="BJ693" s="18" t="s">
        <v>77</v>
      </c>
      <c r="BK693" s="258">
        <f>ROUND(I693*H693,2)</f>
        <v>0</v>
      </c>
      <c r="BL693" s="18" t="s">
        <v>258</v>
      </c>
      <c r="BM693" s="257" t="s">
        <v>1094</v>
      </c>
    </row>
    <row r="694" s="2" customFormat="1" ht="33" customHeight="1">
      <c r="A694" s="39"/>
      <c r="B694" s="40"/>
      <c r="C694" s="245" t="s">
        <v>1095</v>
      </c>
      <c r="D694" s="245" t="s">
        <v>162</v>
      </c>
      <c r="E694" s="246" t="s">
        <v>1096</v>
      </c>
      <c r="F694" s="247" t="s">
        <v>1097</v>
      </c>
      <c r="G694" s="248" t="s">
        <v>528</v>
      </c>
      <c r="H694" s="249">
        <v>1</v>
      </c>
      <c r="I694" s="250"/>
      <c r="J694" s="251">
        <f>ROUND(I694*H694,2)</f>
        <v>0</v>
      </c>
      <c r="K694" s="252"/>
      <c r="L694" s="45"/>
      <c r="M694" s="253" t="s">
        <v>1</v>
      </c>
      <c r="N694" s="254" t="s">
        <v>38</v>
      </c>
      <c r="O694" s="92"/>
      <c r="P694" s="255">
        <f>O694*H694</f>
        <v>0</v>
      </c>
      <c r="Q694" s="255">
        <v>0</v>
      </c>
      <c r="R694" s="255">
        <f>Q694*H694</f>
        <v>0</v>
      </c>
      <c r="S694" s="255">
        <v>0</v>
      </c>
      <c r="T694" s="256">
        <f>S694*H694</f>
        <v>0</v>
      </c>
      <c r="U694" s="39"/>
      <c r="V694" s="39"/>
      <c r="W694" s="39"/>
      <c r="X694" s="39"/>
      <c r="Y694" s="39"/>
      <c r="Z694" s="39"/>
      <c r="AA694" s="39"/>
      <c r="AB694" s="39"/>
      <c r="AC694" s="39"/>
      <c r="AD694" s="39"/>
      <c r="AE694" s="39"/>
      <c r="AR694" s="257" t="s">
        <v>258</v>
      </c>
      <c r="AT694" s="257" t="s">
        <v>162</v>
      </c>
      <c r="AU694" s="257" t="s">
        <v>81</v>
      </c>
      <c r="AY694" s="18" t="s">
        <v>160</v>
      </c>
      <c r="BE694" s="258">
        <f>IF(N694="základní",J694,0)</f>
        <v>0</v>
      </c>
      <c r="BF694" s="258">
        <f>IF(N694="snížená",J694,0)</f>
        <v>0</v>
      </c>
      <c r="BG694" s="258">
        <f>IF(N694="zákl. přenesená",J694,0)</f>
        <v>0</v>
      </c>
      <c r="BH694" s="258">
        <f>IF(N694="sníž. přenesená",J694,0)</f>
        <v>0</v>
      </c>
      <c r="BI694" s="258">
        <f>IF(N694="nulová",J694,0)</f>
        <v>0</v>
      </c>
      <c r="BJ694" s="18" t="s">
        <v>77</v>
      </c>
      <c r="BK694" s="258">
        <f>ROUND(I694*H694,2)</f>
        <v>0</v>
      </c>
      <c r="BL694" s="18" t="s">
        <v>258</v>
      </c>
      <c r="BM694" s="257" t="s">
        <v>1098</v>
      </c>
    </row>
    <row r="695" s="2" customFormat="1" ht="44.25" customHeight="1">
      <c r="A695" s="39"/>
      <c r="B695" s="40"/>
      <c r="C695" s="245" t="s">
        <v>1099</v>
      </c>
      <c r="D695" s="245" t="s">
        <v>162</v>
      </c>
      <c r="E695" s="246" t="s">
        <v>1100</v>
      </c>
      <c r="F695" s="247" t="s">
        <v>1101</v>
      </c>
      <c r="G695" s="248" t="s">
        <v>227</v>
      </c>
      <c r="H695" s="249">
        <v>7.5</v>
      </c>
      <c r="I695" s="250"/>
      <c r="J695" s="251">
        <f>ROUND(I695*H695,2)</f>
        <v>0</v>
      </c>
      <c r="K695" s="252"/>
      <c r="L695" s="45"/>
      <c r="M695" s="253" t="s">
        <v>1</v>
      </c>
      <c r="N695" s="254" t="s">
        <v>38</v>
      </c>
      <c r="O695" s="92"/>
      <c r="P695" s="255">
        <f>O695*H695</f>
        <v>0</v>
      </c>
      <c r="Q695" s="255">
        <v>0</v>
      </c>
      <c r="R695" s="255">
        <f>Q695*H695</f>
        <v>0</v>
      </c>
      <c r="S695" s="255">
        <v>0</v>
      </c>
      <c r="T695" s="256">
        <f>S695*H695</f>
        <v>0</v>
      </c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R695" s="257" t="s">
        <v>258</v>
      </c>
      <c r="AT695" s="257" t="s">
        <v>162</v>
      </c>
      <c r="AU695" s="257" t="s">
        <v>81</v>
      </c>
      <c r="AY695" s="18" t="s">
        <v>160</v>
      </c>
      <c r="BE695" s="258">
        <f>IF(N695="základní",J695,0)</f>
        <v>0</v>
      </c>
      <c r="BF695" s="258">
        <f>IF(N695="snížená",J695,0)</f>
        <v>0</v>
      </c>
      <c r="BG695" s="258">
        <f>IF(N695="zákl. přenesená",J695,0)</f>
        <v>0</v>
      </c>
      <c r="BH695" s="258">
        <f>IF(N695="sníž. přenesená",J695,0)</f>
        <v>0</v>
      </c>
      <c r="BI695" s="258">
        <f>IF(N695="nulová",J695,0)</f>
        <v>0</v>
      </c>
      <c r="BJ695" s="18" t="s">
        <v>77</v>
      </c>
      <c r="BK695" s="258">
        <f>ROUND(I695*H695,2)</f>
        <v>0</v>
      </c>
      <c r="BL695" s="18" t="s">
        <v>258</v>
      </c>
      <c r="BM695" s="257" t="s">
        <v>1102</v>
      </c>
    </row>
    <row r="696" s="2" customFormat="1" ht="44.25" customHeight="1">
      <c r="A696" s="39"/>
      <c r="B696" s="40"/>
      <c r="C696" s="245" t="s">
        <v>1103</v>
      </c>
      <c r="D696" s="245" t="s">
        <v>162</v>
      </c>
      <c r="E696" s="246" t="s">
        <v>1104</v>
      </c>
      <c r="F696" s="247" t="s">
        <v>1105</v>
      </c>
      <c r="G696" s="248" t="s">
        <v>227</v>
      </c>
      <c r="H696" s="249">
        <v>4.5</v>
      </c>
      <c r="I696" s="250"/>
      <c r="J696" s="251">
        <f>ROUND(I696*H696,2)</f>
        <v>0</v>
      </c>
      <c r="K696" s="252"/>
      <c r="L696" s="45"/>
      <c r="M696" s="253" t="s">
        <v>1</v>
      </c>
      <c r="N696" s="254" t="s">
        <v>38</v>
      </c>
      <c r="O696" s="92"/>
      <c r="P696" s="255">
        <f>O696*H696</f>
        <v>0</v>
      </c>
      <c r="Q696" s="255">
        <v>0</v>
      </c>
      <c r="R696" s="255">
        <f>Q696*H696</f>
        <v>0</v>
      </c>
      <c r="S696" s="255">
        <v>0</v>
      </c>
      <c r="T696" s="256">
        <f>S696*H696</f>
        <v>0</v>
      </c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  <c r="AR696" s="257" t="s">
        <v>258</v>
      </c>
      <c r="AT696" s="257" t="s">
        <v>162</v>
      </c>
      <c r="AU696" s="257" t="s">
        <v>81</v>
      </c>
      <c r="AY696" s="18" t="s">
        <v>160</v>
      </c>
      <c r="BE696" s="258">
        <f>IF(N696="základní",J696,0)</f>
        <v>0</v>
      </c>
      <c r="BF696" s="258">
        <f>IF(N696="snížená",J696,0)</f>
        <v>0</v>
      </c>
      <c r="BG696" s="258">
        <f>IF(N696="zákl. přenesená",J696,0)</f>
        <v>0</v>
      </c>
      <c r="BH696" s="258">
        <f>IF(N696="sníž. přenesená",J696,0)</f>
        <v>0</v>
      </c>
      <c r="BI696" s="258">
        <f>IF(N696="nulová",J696,0)</f>
        <v>0</v>
      </c>
      <c r="BJ696" s="18" t="s">
        <v>77</v>
      </c>
      <c r="BK696" s="258">
        <f>ROUND(I696*H696,2)</f>
        <v>0</v>
      </c>
      <c r="BL696" s="18" t="s">
        <v>258</v>
      </c>
      <c r="BM696" s="257" t="s">
        <v>1106</v>
      </c>
    </row>
    <row r="697" s="2" customFormat="1" ht="44.25" customHeight="1">
      <c r="A697" s="39"/>
      <c r="B697" s="40"/>
      <c r="C697" s="245" t="s">
        <v>1107</v>
      </c>
      <c r="D697" s="245" t="s">
        <v>162</v>
      </c>
      <c r="E697" s="246" t="s">
        <v>1108</v>
      </c>
      <c r="F697" s="247" t="s">
        <v>1109</v>
      </c>
      <c r="G697" s="248" t="s">
        <v>1110</v>
      </c>
      <c r="H697" s="249">
        <v>1</v>
      </c>
      <c r="I697" s="250"/>
      <c r="J697" s="251">
        <f>ROUND(I697*H697,2)</f>
        <v>0</v>
      </c>
      <c r="K697" s="252"/>
      <c r="L697" s="45"/>
      <c r="M697" s="253" t="s">
        <v>1</v>
      </c>
      <c r="N697" s="254" t="s">
        <v>38</v>
      </c>
      <c r="O697" s="92"/>
      <c r="P697" s="255">
        <f>O697*H697</f>
        <v>0</v>
      </c>
      <c r="Q697" s="255">
        <v>0</v>
      </c>
      <c r="R697" s="255">
        <f>Q697*H697</f>
        <v>0</v>
      </c>
      <c r="S697" s="255">
        <v>0</v>
      </c>
      <c r="T697" s="256">
        <f>S697*H697</f>
        <v>0</v>
      </c>
      <c r="U697" s="39"/>
      <c r="V697" s="39"/>
      <c r="W697" s="39"/>
      <c r="X697" s="39"/>
      <c r="Y697" s="39"/>
      <c r="Z697" s="39"/>
      <c r="AA697" s="39"/>
      <c r="AB697" s="39"/>
      <c r="AC697" s="39"/>
      <c r="AD697" s="39"/>
      <c r="AE697" s="39"/>
      <c r="AR697" s="257" t="s">
        <v>258</v>
      </c>
      <c r="AT697" s="257" t="s">
        <v>162</v>
      </c>
      <c r="AU697" s="257" t="s">
        <v>81</v>
      </c>
      <c r="AY697" s="18" t="s">
        <v>160</v>
      </c>
      <c r="BE697" s="258">
        <f>IF(N697="základní",J697,0)</f>
        <v>0</v>
      </c>
      <c r="BF697" s="258">
        <f>IF(N697="snížená",J697,0)</f>
        <v>0</v>
      </c>
      <c r="BG697" s="258">
        <f>IF(N697="zákl. přenesená",J697,0)</f>
        <v>0</v>
      </c>
      <c r="BH697" s="258">
        <f>IF(N697="sníž. přenesená",J697,0)</f>
        <v>0</v>
      </c>
      <c r="BI697" s="258">
        <f>IF(N697="nulová",J697,0)</f>
        <v>0</v>
      </c>
      <c r="BJ697" s="18" t="s">
        <v>77</v>
      </c>
      <c r="BK697" s="258">
        <f>ROUND(I697*H697,2)</f>
        <v>0</v>
      </c>
      <c r="BL697" s="18" t="s">
        <v>258</v>
      </c>
      <c r="BM697" s="257" t="s">
        <v>1111</v>
      </c>
    </row>
    <row r="698" s="2" customFormat="1" ht="44.25" customHeight="1">
      <c r="A698" s="39"/>
      <c r="B698" s="40"/>
      <c r="C698" s="245" t="s">
        <v>1112</v>
      </c>
      <c r="D698" s="245" t="s">
        <v>162</v>
      </c>
      <c r="E698" s="246" t="s">
        <v>1113</v>
      </c>
      <c r="F698" s="247" t="s">
        <v>1114</v>
      </c>
      <c r="G698" s="248" t="s">
        <v>227</v>
      </c>
      <c r="H698" s="249">
        <v>6.2000000000000002</v>
      </c>
      <c r="I698" s="250"/>
      <c r="J698" s="251">
        <f>ROUND(I698*H698,2)</f>
        <v>0</v>
      </c>
      <c r="K698" s="252"/>
      <c r="L698" s="45"/>
      <c r="M698" s="253" t="s">
        <v>1</v>
      </c>
      <c r="N698" s="254" t="s">
        <v>38</v>
      </c>
      <c r="O698" s="92"/>
      <c r="P698" s="255">
        <f>O698*H698</f>
        <v>0</v>
      </c>
      <c r="Q698" s="255">
        <v>0</v>
      </c>
      <c r="R698" s="255">
        <f>Q698*H698</f>
        <v>0</v>
      </c>
      <c r="S698" s="255">
        <v>0</v>
      </c>
      <c r="T698" s="256">
        <f>S698*H698</f>
        <v>0</v>
      </c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R698" s="257" t="s">
        <v>258</v>
      </c>
      <c r="AT698" s="257" t="s">
        <v>162</v>
      </c>
      <c r="AU698" s="257" t="s">
        <v>81</v>
      </c>
      <c r="AY698" s="18" t="s">
        <v>160</v>
      </c>
      <c r="BE698" s="258">
        <f>IF(N698="základní",J698,0)</f>
        <v>0</v>
      </c>
      <c r="BF698" s="258">
        <f>IF(N698="snížená",J698,0)</f>
        <v>0</v>
      </c>
      <c r="BG698" s="258">
        <f>IF(N698="zákl. přenesená",J698,0)</f>
        <v>0</v>
      </c>
      <c r="BH698" s="258">
        <f>IF(N698="sníž. přenesená",J698,0)</f>
        <v>0</v>
      </c>
      <c r="BI698" s="258">
        <f>IF(N698="nulová",J698,0)</f>
        <v>0</v>
      </c>
      <c r="BJ698" s="18" t="s">
        <v>77</v>
      </c>
      <c r="BK698" s="258">
        <f>ROUND(I698*H698,2)</f>
        <v>0</v>
      </c>
      <c r="BL698" s="18" t="s">
        <v>258</v>
      </c>
      <c r="BM698" s="257" t="s">
        <v>1115</v>
      </c>
    </row>
    <row r="699" s="2" customFormat="1" ht="33" customHeight="1">
      <c r="A699" s="39"/>
      <c r="B699" s="40"/>
      <c r="C699" s="245" t="s">
        <v>1116</v>
      </c>
      <c r="D699" s="245" t="s">
        <v>162</v>
      </c>
      <c r="E699" s="246" t="s">
        <v>1117</v>
      </c>
      <c r="F699" s="247" t="s">
        <v>1118</v>
      </c>
      <c r="G699" s="248" t="s">
        <v>528</v>
      </c>
      <c r="H699" s="249">
        <v>1</v>
      </c>
      <c r="I699" s="250"/>
      <c r="J699" s="251">
        <f>ROUND(I699*H699,2)</f>
        <v>0</v>
      </c>
      <c r="K699" s="252"/>
      <c r="L699" s="45"/>
      <c r="M699" s="253" t="s">
        <v>1</v>
      </c>
      <c r="N699" s="254" t="s">
        <v>38</v>
      </c>
      <c r="O699" s="92"/>
      <c r="P699" s="255">
        <f>O699*H699</f>
        <v>0</v>
      </c>
      <c r="Q699" s="255">
        <v>0</v>
      </c>
      <c r="R699" s="255">
        <f>Q699*H699</f>
        <v>0</v>
      </c>
      <c r="S699" s="255">
        <v>0</v>
      </c>
      <c r="T699" s="256">
        <f>S699*H699</f>
        <v>0</v>
      </c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R699" s="257" t="s">
        <v>258</v>
      </c>
      <c r="AT699" s="257" t="s">
        <v>162</v>
      </c>
      <c r="AU699" s="257" t="s">
        <v>81</v>
      </c>
      <c r="AY699" s="18" t="s">
        <v>160</v>
      </c>
      <c r="BE699" s="258">
        <f>IF(N699="základní",J699,0)</f>
        <v>0</v>
      </c>
      <c r="BF699" s="258">
        <f>IF(N699="snížená",J699,0)</f>
        <v>0</v>
      </c>
      <c r="BG699" s="258">
        <f>IF(N699="zákl. přenesená",J699,0)</f>
        <v>0</v>
      </c>
      <c r="BH699" s="258">
        <f>IF(N699="sníž. přenesená",J699,0)</f>
        <v>0</v>
      </c>
      <c r="BI699" s="258">
        <f>IF(N699="nulová",J699,0)</f>
        <v>0</v>
      </c>
      <c r="BJ699" s="18" t="s">
        <v>77</v>
      </c>
      <c r="BK699" s="258">
        <f>ROUND(I699*H699,2)</f>
        <v>0</v>
      </c>
      <c r="BL699" s="18" t="s">
        <v>258</v>
      </c>
      <c r="BM699" s="257" t="s">
        <v>1119</v>
      </c>
    </row>
    <row r="700" s="2" customFormat="1" ht="55.5" customHeight="1">
      <c r="A700" s="39"/>
      <c r="B700" s="40"/>
      <c r="C700" s="245" t="s">
        <v>1120</v>
      </c>
      <c r="D700" s="245" t="s">
        <v>162</v>
      </c>
      <c r="E700" s="246" t="s">
        <v>1121</v>
      </c>
      <c r="F700" s="247" t="s">
        <v>1122</v>
      </c>
      <c r="G700" s="248" t="s">
        <v>528</v>
      </c>
      <c r="H700" s="249">
        <v>2</v>
      </c>
      <c r="I700" s="250"/>
      <c r="J700" s="251">
        <f>ROUND(I700*H700,2)</f>
        <v>0</v>
      </c>
      <c r="K700" s="252"/>
      <c r="L700" s="45"/>
      <c r="M700" s="253" t="s">
        <v>1</v>
      </c>
      <c r="N700" s="254" t="s">
        <v>38</v>
      </c>
      <c r="O700" s="92"/>
      <c r="P700" s="255">
        <f>O700*H700</f>
        <v>0</v>
      </c>
      <c r="Q700" s="255">
        <v>0</v>
      </c>
      <c r="R700" s="255">
        <f>Q700*H700</f>
        <v>0</v>
      </c>
      <c r="S700" s="255">
        <v>0</v>
      </c>
      <c r="T700" s="256">
        <f>S700*H700</f>
        <v>0</v>
      </c>
      <c r="U700" s="39"/>
      <c r="V700" s="39"/>
      <c r="W700" s="39"/>
      <c r="X700" s="39"/>
      <c r="Y700" s="39"/>
      <c r="Z700" s="39"/>
      <c r="AA700" s="39"/>
      <c r="AB700" s="39"/>
      <c r="AC700" s="39"/>
      <c r="AD700" s="39"/>
      <c r="AE700" s="39"/>
      <c r="AR700" s="257" t="s">
        <v>258</v>
      </c>
      <c r="AT700" s="257" t="s">
        <v>162</v>
      </c>
      <c r="AU700" s="257" t="s">
        <v>81</v>
      </c>
      <c r="AY700" s="18" t="s">
        <v>160</v>
      </c>
      <c r="BE700" s="258">
        <f>IF(N700="základní",J700,0)</f>
        <v>0</v>
      </c>
      <c r="BF700" s="258">
        <f>IF(N700="snížená",J700,0)</f>
        <v>0</v>
      </c>
      <c r="BG700" s="258">
        <f>IF(N700="zákl. přenesená",J700,0)</f>
        <v>0</v>
      </c>
      <c r="BH700" s="258">
        <f>IF(N700="sníž. přenesená",J700,0)</f>
        <v>0</v>
      </c>
      <c r="BI700" s="258">
        <f>IF(N700="nulová",J700,0)</f>
        <v>0</v>
      </c>
      <c r="BJ700" s="18" t="s">
        <v>77</v>
      </c>
      <c r="BK700" s="258">
        <f>ROUND(I700*H700,2)</f>
        <v>0</v>
      </c>
      <c r="BL700" s="18" t="s">
        <v>258</v>
      </c>
      <c r="BM700" s="257" t="s">
        <v>1123</v>
      </c>
    </row>
    <row r="701" s="2" customFormat="1" ht="21.75" customHeight="1">
      <c r="A701" s="39"/>
      <c r="B701" s="40"/>
      <c r="C701" s="245" t="s">
        <v>1124</v>
      </c>
      <c r="D701" s="245" t="s">
        <v>162</v>
      </c>
      <c r="E701" s="246" t="s">
        <v>1125</v>
      </c>
      <c r="F701" s="247" t="s">
        <v>1126</v>
      </c>
      <c r="G701" s="248" t="s">
        <v>1110</v>
      </c>
      <c r="H701" s="249">
        <v>1</v>
      </c>
      <c r="I701" s="250"/>
      <c r="J701" s="251">
        <f>ROUND(I701*H701,2)</f>
        <v>0</v>
      </c>
      <c r="K701" s="252"/>
      <c r="L701" s="45"/>
      <c r="M701" s="253" t="s">
        <v>1</v>
      </c>
      <c r="N701" s="254" t="s">
        <v>38</v>
      </c>
      <c r="O701" s="92"/>
      <c r="P701" s="255">
        <f>O701*H701</f>
        <v>0</v>
      </c>
      <c r="Q701" s="255">
        <v>0</v>
      </c>
      <c r="R701" s="255">
        <f>Q701*H701</f>
        <v>0</v>
      </c>
      <c r="S701" s="255">
        <v>0</v>
      </c>
      <c r="T701" s="256">
        <f>S701*H701</f>
        <v>0</v>
      </c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R701" s="257" t="s">
        <v>258</v>
      </c>
      <c r="AT701" s="257" t="s">
        <v>162</v>
      </c>
      <c r="AU701" s="257" t="s">
        <v>81</v>
      </c>
      <c r="AY701" s="18" t="s">
        <v>160</v>
      </c>
      <c r="BE701" s="258">
        <f>IF(N701="základní",J701,0)</f>
        <v>0</v>
      </c>
      <c r="BF701" s="258">
        <f>IF(N701="snížená",J701,0)</f>
        <v>0</v>
      </c>
      <c r="BG701" s="258">
        <f>IF(N701="zákl. přenesená",J701,0)</f>
        <v>0</v>
      </c>
      <c r="BH701" s="258">
        <f>IF(N701="sníž. přenesená",J701,0)</f>
        <v>0</v>
      </c>
      <c r="BI701" s="258">
        <f>IF(N701="nulová",J701,0)</f>
        <v>0</v>
      </c>
      <c r="BJ701" s="18" t="s">
        <v>77</v>
      </c>
      <c r="BK701" s="258">
        <f>ROUND(I701*H701,2)</f>
        <v>0</v>
      </c>
      <c r="BL701" s="18" t="s">
        <v>258</v>
      </c>
      <c r="BM701" s="257" t="s">
        <v>1127</v>
      </c>
    </row>
    <row r="702" s="2" customFormat="1" ht="21.75" customHeight="1">
      <c r="A702" s="39"/>
      <c r="B702" s="40"/>
      <c r="C702" s="245" t="s">
        <v>1128</v>
      </c>
      <c r="D702" s="245" t="s">
        <v>162</v>
      </c>
      <c r="E702" s="246" t="s">
        <v>1129</v>
      </c>
      <c r="F702" s="247" t="s">
        <v>1130</v>
      </c>
      <c r="G702" s="248" t="s">
        <v>646</v>
      </c>
      <c r="H702" s="314"/>
      <c r="I702" s="250"/>
      <c r="J702" s="251">
        <f>ROUND(I702*H702,2)</f>
        <v>0</v>
      </c>
      <c r="K702" s="252"/>
      <c r="L702" s="45"/>
      <c r="M702" s="253" t="s">
        <v>1</v>
      </c>
      <c r="N702" s="254" t="s">
        <v>38</v>
      </c>
      <c r="O702" s="92"/>
      <c r="P702" s="255">
        <f>O702*H702</f>
        <v>0</v>
      </c>
      <c r="Q702" s="255">
        <v>0</v>
      </c>
      <c r="R702" s="255">
        <f>Q702*H702</f>
        <v>0</v>
      </c>
      <c r="S702" s="255">
        <v>0</v>
      </c>
      <c r="T702" s="256">
        <f>S702*H702</f>
        <v>0</v>
      </c>
      <c r="U702" s="39"/>
      <c r="V702" s="39"/>
      <c r="W702" s="39"/>
      <c r="X702" s="39"/>
      <c r="Y702" s="39"/>
      <c r="Z702" s="39"/>
      <c r="AA702" s="39"/>
      <c r="AB702" s="39"/>
      <c r="AC702" s="39"/>
      <c r="AD702" s="39"/>
      <c r="AE702" s="39"/>
      <c r="AR702" s="257" t="s">
        <v>258</v>
      </c>
      <c r="AT702" s="257" t="s">
        <v>162</v>
      </c>
      <c r="AU702" s="257" t="s">
        <v>81</v>
      </c>
      <c r="AY702" s="18" t="s">
        <v>160</v>
      </c>
      <c r="BE702" s="258">
        <f>IF(N702="základní",J702,0)</f>
        <v>0</v>
      </c>
      <c r="BF702" s="258">
        <f>IF(N702="snížená",J702,0)</f>
        <v>0</v>
      </c>
      <c r="BG702" s="258">
        <f>IF(N702="zákl. přenesená",J702,0)</f>
        <v>0</v>
      </c>
      <c r="BH702" s="258">
        <f>IF(N702="sníž. přenesená",J702,0)</f>
        <v>0</v>
      </c>
      <c r="BI702" s="258">
        <f>IF(N702="nulová",J702,0)</f>
        <v>0</v>
      </c>
      <c r="BJ702" s="18" t="s">
        <v>77</v>
      </c>
      <c r="BK702" s="258">
        <f>ROUND(I702*H702,2)</f>
        <v>0</v>
      </c>
      <c r="BL702" s="18" t="s">
        <v>258</v>
      </c>
      <c r="BM702" s="257" t="s">
        <v>1131</v>
      </c>
    </row>
    <row r="703" s="12" customFormat="1" ht="22.8" customHeight="1">
      <c r="A703" s="12"/>
      <c r="B703" s="229"/>
      <c r="C703" s="230"/>
      <c r="D703" s="231" t="s">
        <v>72</v>
      </c>
      <c r="E703" s="243" t="s">
        <v>1132</v>
      </c>
      <c r="F703" s="243" t="s">
        <v>1133</v>
      </c>
      <c r="G703" s="230"/>
      <c r="H703" s="230"/>
      <c r="I703" s="233"/>
      <c r="J703" s="244">
        <f>BK703</f>
        <v>0</v>
      </c>
      <c r="K703" s="230"/>
      <c r="L703" s="235"/>
      <c r="M703" s="236"/>
      <c r="N703" s="237"/>
      <c r="O703" s="237"/>
      <c r="P703" s="238">
        <f>SUM(P704:P714)</f>
        <v>0</v>
      </c>
      <c r="Q703" s="237"/>
      <c r="R703" s="238">
        <f>SUM(R704:R714)</f>
        <v>0.11849399999999999</v>
      </c>
      <c r="S703" s="237"/>
      <c r="T703" s="239">
        <f>SUM(T704:T714)</f>
        <v>0</v>
      </c>
      <c r="U703" s="12"/>
      <c r="V703" s="12"/>
      <c r="W703" s="12"/>
      <c r="X703" s="12"/>
      <c r="Y703" s="12"/>
      <c r="Z703" s="12"/>
      <c r="AA703" s="12"/>
      <c r="AB703" s="12"/>
      <c r="AC703" s="12"/>
      <c r="AD703" s="12"/>
      <c r="AE703" s="12"/>
      <c r="AR703" s="240" t="s">
        <v>81</v>
      </c>
      <c r="AT703" s="241" t="s">
        <v>72</v>
      </c>
      <c r="AU703" s="241" t="s">
        <v>77</v>
      </c>
      <c r="AY703" s="240" t="s">
        <v>160</v>
      </c>
      <c r="BK703" s="242">
        <f>SUM(BK704:BK714)</f>
        <v>0</v>
      </c>
    </row>
    <row r="704" s="2" customFormat="1" ht="16.5" customHeight="1">
      <c r="A704" s="39"/>
      <c r="B704" s="40"/>
      <c r="C704" s="245" t="s">
        <v>1134</v>
      </c>
      <c r="D704" s="245" t="s">
        <v>162</v>
      </c>
      <c r="E704" s="246" t="s">
        <v>1135</v>
      </c>
      <c r="F704" s="247" t="s">
        <v>1136</v>
      </c>
      <c r="G704" s="248" t="s">
        <v>165</v>
      </c>
      <c r="H704" s="249">
        <v>20.43</v>
      </c>
      <c r="I704" s="250"/>
      <c r="J704" s="251">
        <f>ROUND(I704*H704,2)</f>
        <v>0</v>
      </c>
      <c r="K704" s="252"/>
      <c r="L704" s="45"/>
      <c r="M704" s="253" t="s">
        <v>1</v>
      </c>
      <c r="N704" s="254" t="s">
        <v>38</v>
      </c>
      <c r="O704" s="92"/>
      <c r="P704" s="255">
        <f>O704*H704</f>
        <v>0</v>
      </c>
      <c r="Q704" s="255">
        <v>0</v>
      </c>
      <c r="R704" s="255">
        <f>Q704*H704</f>
        <v>0</v>
      </c>
      <c r="S704" s="255">
        <v>0</v>
      </c>
      <c r="T704" s="256">
        <f>S704*H704</f>
        <v>0</v>
      </c>
      <c r="U704" s="39"/>
      <c r="V704" s="39"/>
      <c r="W704" s="39"/>
      <c r="X704" s="39"/>
      <c r="Y704" s="39"/>
      <c r="Z704" s="39"/>
      <c r="AA704" s="39"/>
      <c r="AB704" s="39"/>
      <c r="AC704" s="39"/>
      <c r="AD704" s="39"/>
      <c r="AE704" s="39"/>
      <c r="AR704" s="257" t="s">
        <v>258</v>
      </c>
      <c r="AT704" s="257" t="s">
        <v>162</v>
      </c>
      <c r="AU704" s="257" t="s">
        <v>81</v>
      </c>
      <c r="AY704" s="18" t="s">
        <v>160</v>
      </c>
      <c r="BE704" s="258">
        <f>IF(N704="základní",J704,0)</f>
        <v>0</v>
      </c>
      <c r="BF704" s="258">
        <f>IF(N704="snížená",J704,0)</f>
        <v>0</v>
      </c>
      <c r="BG704" s="258">
        <f>IF(N704="zákl. přenesená",J704,0)</f>
        <v>0</v>
      </c>
      <c r="BH704" s="258">
        <f>IF(N704="sníž. přenesená",J704,0)</f>
        <v>0</v>
      </c>
      <c r="BI704" s="258">
        <f>IF(N704="nulová",J704,0)</f>
        <v>0</v>
      </c>
      <c r="BJ704" s="18" t="s">
        <v>77</v>
      </c>
      <c r="BK704" s="258">
        <f>ROUND(I704*H704,2)</f>
        <v>0</v>
      </c>
      <c r="BL704" s="18" t="s">
        <v>258</v>
      </c>
      <c r="BM704" s="257" t="s">
        <v>1137</v>
      </c>
    </row>
    <row r="705" s="13" customFormat="1">
      <c r="A705" s="13"/>
      <c r="B705" s="259"/>
      <c r="C705" s="260"/>
      <c r="D705" s="261" t="s">
        <v>168</v>
      </c>
      <c r="E705" s="262" t="s">
        <v>1</v>
      </c>
      <c r="F705" s="263" t="s">
        <v>1138</v>
      </c>
      <c r="G705" s="260"/>
      <c r="H705" s="264">
        <v>20.43</v>
      </c>
      <c r="I705" s="265"/>
      <c r="J705" s="260"/>
      <c r="K705" s="260"/>
      <c r="L705" s="266"/>
      <c r="M705" s="267"/>
      <c r="N705" s="268"/>
      <c r="O705" s="268"/>
      <c r="P705" s="268"/>
      <c r="Q705" s="268"/>
      <c r="R705" s="268"/>
      <c r="S705" s="268"/>
      <c r="T705" s="269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70" t="s">
        <v>168</v>
      </c>
      <c r="AU705" s="270" t="s">
        <v>81</v>
      </c>
      <c r="AV705" s="13" t="s">
        <v>81</v>
      </c>
      <c r="AW705" s="13" t="s">
        <v>30</v>
      </c>
      <c r="AX705" s="13" t="s">
        <v>73</v>
      </c>
      <c r="AY705" s="270" t="s">
        <v>160</v>
      </c>
    </row>
    <row r="706" s="2" customFormat="1" ht="21.75" customHeight="1">
      <c r="A706" s="39"/>
      <c r="B706" s="40"/>
      <c r="C706" s="245" t="s">
        <v>1139</v>
      </c>
      <c r="D706" s="245" t="s">
        <v>162</v>
      </c>
      <c r="E706" s="246" t="s">
        <v>1140</v>
      </c>
      <c r="F706" s="247" t="s">
        <v>1141</v>
      </c>
      <c r="G706" s="248" t="s">
        <v>165</v>
      </c>
      <c r="H706" s="249">
        <v>20.43</v>
      </c>
      <c r="I706" s="250"/>
      <c r="J706" s="251">
        <f>ROUND(I706*H706,2)</f>
        <v>0</v>
      </c>
      <c r="K706" s="252"/>
      <c r="L706" s="45"/>
      <c r="M706" s="253" t="s">
        <v>1</v>
      </c>
      <c r="N706" s="254" t="s">
        <v>38</v>
      </c>
      <c r="O706" s="92"/>
      <c r="P706" s="255">
        <f>O706*H706</f>
        <v>0</v>
      </c>
      <c r="Q706" s="255">
        <v>0.0057999999999999996</v>
      </c>
      <c r="R706" s="255">
        <f>Q706*H706</f>
        <v>0.11849399999999999</v>
      </c>
      <c r="S706" s="255">
        <v>0</v>
      </c>
      <c r="T706" s="256">
        <f>S706*H706</f>
        <v>0</v>
      </c>
      <c r="U706" s="39"/>
      <c r="V706" s="39"/>
      <c r="W706" s="39"/>
      <c r="X706" s="39"/>
      <c r="Y706" s="39"/>
      <c r="Z706" s="39"/>
      <c r="AA706" s="39"/>
      <c r="AB706" s="39"/>
      <c r="AC706" s="39"/>
      <c r="AD706" s="39"/>
      <c r="AE706" s="39"/>
      <c r="AR706" s="257" t="s">
        <v>258</v>
      </c>
      <c r="AT706" s="257" t="s">
        <v>162</v>
      </c>
      <c r="AU706" s="257" t="s">
        <v>81</v>
      </c>
      <c r="AY706" s="18" t="s">
        <v>160</v>
      </c>
      <c r="BE706" s="258">
        <f>IF(N706="základní",J706,0)</f>
        <v>0</v>
      </c>
      <c r="BF706" s="258">
        <f>IF(N706="snížená",J706,0)</f>
        <v>0</v>
      </c>
      <c r="BG706" s="258">
        <f>IF(N706="zákl. přenesená",J706,0)</f>
        <v>0</v>
      </c>
      <c r="BH706" s="258">
        <f>IF(N706="sníž. přenesená",J706,0)</f>
        <v>0</v>
      </c>
      <c r="BI706" s="258">
        <f>IF(N706="nulová",J706,0)</f>
        <v>0</v>
      </c>
      <c r="BJ706" s="18" t="s">
        <v>77</v>
      </c>
      <c r="BK706" s="258">
        <f>ROUND(I706*H706,2)</f>
        <v>0</v>
      </c>
      <c r="BL706" s="18" t="s">
        <v>258</v>
      </c>
      <c r="BM706" s="257" t="s">
        <v>1142</v>
      </c>
    </row>
    <row r="707" s="2" customFormat="1" ht="16.5" customHeight="1">
      <c r="A707" s="39"/>
      <c r="B707" s="40"/>
      <c r="C707" s="292" t="s">
        <v>1143</v>
      </c>
      <c r="D707" s="292" t="s">
        <v>230</v>
      </c>
      <c r="E707" s="293" t="s">
        <v>1144</v>
      </c>
      <c r="F707" s="294" t="s">
        <v>1145</v>
      </c>
      <c r="G707" s="295" t="s">
        <v>165</v>
      </c>
      <c r="H707" s="296">
        <v>23.495000000000001</v>
      </c>
      <c r="I707" s="297"/>
      <c r="J707" s="298">
        <f>ROUND(I707*H707,2)</f>
        <v>0</v>
      </c>
      <c r="K707" s="299"/>
      <c r="L707" s="300"/>
      <c r="M707" s="301" t="s">
        <v>1</v>
      </c>
      <c r="N707" s="302" t="s">
        <v>38</v>
      </c>
      <c r="O707" s="92"/>
      <c r="P707" s="255">
        <f>O707*H707</f>
        <v>0</v>
      </c>
      <c r="Q707" s="255">
        <v>0</v>
      </c>
      <c r="R707" s="255">
        <f>Q707*H707</f>
        <v>0</v>
      </c>
      <c r="S707" s="255">
        <v>0</v>
      </c>
      <c r="T707" s="256">
        <f>S707*H707</f>
        <v>0</v>
      </c>
      <c r="U707" s="39"/>
      <c r="V707" s="39"/>
      <c r="W707" s="39"/>
      <c r="X707" s="39"/>
      <c r="Y707" s="39"/>
      <c r="Z707" s="39"/>
      <c r="AA707" s="39"/>
      <c r="AB707" s="39"/>
      <c r="AC707" s="39"/>
      <c r="AD707" s="39"/>
      <c r="AE707" s="39"/>
      <c r="AR707" s="257" t="s">
        <v>343</v>
      </c>
      <c r="AT707" s="257" t="s">
        <v>230</v>
      </c>
      <c r="AU707" s="257" t="s">
        <v>81</v>
      </c>
      <c r="AY707" s="18" t="s">
        <v>160</v>
      </c>
      <c r="BE707" s="258">
        <f>IF(N707="základní",J707,0)</f>
        <v>0</v>
      </c>
      <c r="BF707" s="258">
        <f>IF(N707="snížená",J707,0)</f>
        <v>0</v>
      </c>
      <c r="BG707" s="258">
        <f>IF(N707="zákl. přenesená",J707,0)</f>
        <v>0</v>
      </c>
      <c r="BH707" s="258">
        <f>IF(N707="sníž. přenesená",J707,0)</f>
        <v>0</v>
      </c>
      <c r="BI707" s="258">
        <f>IF(N707="nulová",J707,0)</f>
        <v>0</v>
      </c>
      <c r="BJ707" s="18" t="s">
        <v>77</v>
      </c>
      <c r="BK707" s="258">
        <f>ROUND(I707*H707,2)</f>
        <v>0</v>
      </c>
      <c r="BL707" s="18" t="s">
        <v>258</v>
      </c>
      <c r="BM707" s="257" t="s">
        <v>1146</v>
      </c>
    </row>
    <row r="708" s="13" customFormat="1">
      <c r="A708" s="13"/>
      <c r="B708" s="259"/>
      <c r="C708" s="260"/>
      <c r="D708" s="261" t="s">
        <v>168</v>
      </c>
      <c r="E708" s="262" t="s">
        <v>1</v>
      </c>
      <c r="F708" s="263" t="s">
        <v>1147</v>
      </c>
      <c r="G708" s="260"/>
      <c r="H708" s="264">
        <v>20.43</v>
      </c>
      <c r="I708" s="265"/>
      <c r="J708" s="260"/>
      <c r="K708" s="260"/>
      <c r="L708" s="266"/>
      <c r="M708" s="267"/>
      <c r="N708" s="268"/>
      <c r="O708" s="268"/>
      <c r="P708" s="268"/>
      <c r="Q708" s="268"/>
      <c r="R708" s="268"/>
      <c r="S708" s="268"/>
      <c r="T708" s="269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70" t="s">
        <v>168</v>
      </c>
      <c r="AU708" s="270" t="s">
        <v>81</v>
      </c>
      <c r="AV708" s="13" t="s">
        <v>81</v>
      </c>
      <c r="AW708" s="13" t="s">
        <v>30</v>
      </c>
      <c r="AX708" s="13" t="s">
        <v>77</v>
      </c>
      <c r="AY708" s="270" t="s">
        <v>160</v>
      </c>
    </row>
    <row r="709" s="13" customFormat="1">
      <c r="A709" s="13"/>
      <c r="B709" s="259"/>
      <c r="C709" s="260"/>
      <c r="D709" s="261" t="s">
        <v>168</v>
      </c>
      <c r="E709" s="260"/>
      <c r="F709" s="263" t="s">
        <v>1148</v>
      </c>
      <c r="G709" s="260"/>
      <c r="H709" s="264">
        <v>23.495000000000001</v>
      </c>
      <c r="I709" s="265"/>
      <c r="J709" s="260"/>
      <c r="K709" s="260"/>
      <c r="L709" s="266"/>
      <c r="M709" s="267"/>
      <c r="N709" s="268"/>
      <c r="O709" s="268"/>
      <c r="P709" s="268"/>
      <c r="Q709" s="268"/>
      <c r="R709" s="268"/>
      <c r="S709" s="268"/>
      <c r="T709" s="269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70" t="s">
        <v>168</v>
      </c>
      <c r="AU709" s="270" t="s">
        <v>81</v>
      </c>
      <c r="AV709" s="13" t="s">
        <v>81</v>
      </c>
      <c r="AW709" s="13" t="s">
        <v>4</v>
      </c>
      <c r="AX709" s="13" t="s">
        <v>77</v>
      </c>
      <c r="AY709" s="270" t="s">
        <v>160</v>
      </c>
    </row>
    <row r="710" s="2" customFormat="1" ht="33" customHeight="1">
      <c r="A710" s="39"/>
      <c r="B710" s="40"/>
      <c r="C710" s="245" t="s">
        <v>1149</v>
      </c>
      <c r="D710" s="245" t="s">
        <v>162</v>
      </c>
      <c r="E710" s="246" t="s">
        <v>1150</v>
      </c>
      <c r="F710" s="247" t="s">
        <v>1151</v>
      </c>
      <c r="G710" s="248" t="s">
        <v>165</v>
      </c>
      <c r="H710" s="249">
        <v>20.43</v>
      </c>
      <c r="I710" s="250"/>
      <c r="J710" s="251">
        <f>ROUND(I710*H710,2)</f>
        <v>0</v>
      </c>
      <c r="K710" s="252"/>
      <c r="L710" s="45"/>
      <c r="M710" s="253" t="s">
        <v>1</v>
      </c>
      <c r="N710" s="254" t="s">
        <v>38</v>
      </c>
      <c r="O710" s="92"/>
      <c r="P710" s="255">
        <f>O710*H710</f>
        <v>0</v>
      </c>
      <c r="Q710" s="255">
        <v>0</v>
      </c>
      <c r="R710" s="255">
        <f>Q710*H710</f>
        <v>0</v>
      </c>
      <c r="S710" s="255">
        <v>0</v>
      </c>
      <c r="T710" s="256">
        <f>S710*H710</f>
        <v>0</v>
      </c>
      <c r="U710" s="39"/>
      <c r="V710" s="39"/>
      <c r="W710" s="39"/>
      <c r="X710" s="39"/>
      <c r="Y710" s="39"/>
      <c r="Z710" s="39"/>
      <c r="AA710" s="39"/>
      <c r="AB710" s="39"/>
      <c r="AC710" s="39"/>
      <c r="AD710" s="39"/>
      <c r="AE710" s="39"/>
      <c r="AR710" s="257" t="s">
        <v>258</v>
      </c>
      <c r="AT710" s="257" t="s">
        <v>162</v>
      </c>
      <c r="AU710" s="257" t="s">
        <v>81</v>
      </c>
      <c r="AY710" s="18" t="s">
        <v>160</v>
      </c>
      <c r="BE710" s="258">
        <f>IF(N710="základní",J710,0)</f>
        <v>0</v>
      </c>
      <c r="BF710" s="258">
        <f>IF(N710="snížená",J710,0)</f>
        <v>0</v>
      </c>
      <c r="BG710" s="258">
        <f>IF(N710="zákl. přenesená",J710,0)</f>
        <v>0</v>
      </c>
      <c r="BH710" s="258">
        <f>IF(N710="sníž. přenesená",J710,0)</f>
        <v>0</v>
      </c>
      <c r="BI710" s="258">
        <f>IF(N710="nulová",J710,0)</f>
        <v>0</v>
      </c>
      <c r="BJ710" s="18" t="s">
        <v>77</v>
      </c>
      <c r="BK710" s="258">
        <f>ROUND(I710*H710,2)</f>
        <v>0</v>
      </c>
      <c r="BL710" s="18" t="s">
        <v>258</v>
      </c>
      <c r="BM710" s="257" t="s">
        <v>1152</v>
      </c>
    </row>
    <row r="711" s="2" customFormat="1" ht="21.75" customHeight="1">
      <c r="A711" s="39"/>
      <c r="B711" s="40"/>
      <c r="C711" s="245" t="s">
        <v>1153</v>
      </c>
      <c r="D711" s="245" t="s">
        <v>162</v>
      </c>
      <c r="E711" s="246" t="s">
        <v>1154</v>
      </c>
      <c r="F711" s="247" t="s">
        <v>1155</v>
      </c>
      <c r="G711" s="248" t="s">
        <v>165</v>
      </c>
      <c r="H711" s="249">
        <v>20.43</v>
      </c>
      <c r="I711" s="250"/>
      <c r="J711" s="251">
        <f>ROUND(I711*H711,2)</f>
        <v>0</v>
      </c>
      <c r="K711" s="252"/>
      <c r="L711" s="45"/>
      <c r="M711" s="253" t="s">
        <v>1</v>
      </c>
      <c r="N711" s="254" t="s">
        <v>38</v>
      </c>
      <c r="O711" s="92"/>
      <c r="P711" s="255">
        <f>O711*H711</f>
        <v>0</v>
      </c>
      <c r="Q711" s="255">
        <v>0</v>
      </c>
      <c r="R711" s="255">
        <f>Q711*H711</f>
        <v>0</v>
      </c>
      <c r="S711" s="255">
        <v>0</v>
      </c>
      <c r="T711" s="256">
        <f>S711*H711</f>
        <v>0</v>
      </c>
      <c r="U711" s="39"/>
      <c r="V711" s="39"/>
      <c r="W711" s="39"/>
      <c r="X711" s="39"/>
      <c r="Y711" s="39"/>
      <c r="Z711" s="39"/>
      <c r="AA711" s="39"/>
      <c r="AB711" s="39"/>
      <c r="AC711" s="39"/>
      <c r="AD711" s="39"/>
      <c r="AE711" s="39"/>
      <c r="AR711" s="257" t="s">
        <v>258</v>
      </c>
      <c r="AT711" s="257" t="s">
        <v>162</v>
      </c>
      <c r="AU711" s="257" t="s">
        <v>81</v>
      </c>
      <c r="AY711" s="18" t="s">
        <v>160</v>
      </c>
      <c r="BE711" s="258">
        <f>IF(N711="základní",J711,0)</f>
        <v>0</v>
      </c>
      <c r="BF711" s="258">
        <f>IF(N711="snížená",J711,0)</f>
        <v>0</v>
      </c>
      <c r="BG711" s="258">
        <f>IF(N711="zákl. přenesená",J711,0)</f>
        <v>0</v>
      </c>
      <c r="BH711" s="258">
        <f>IF(N711="sníž. přenesená",J711,0)</f>
        <v>0</v>
      </c>
      <c r="BI711" s="258">
        <f>IF(N711="nulová",J711,0)</f>
        <v>0</v>
      </c>
      <c r="BJ711" s="18" t="s">
        <v>77</v>
      </c>
      <c r="BK711" s="258">
        <f>ROUND(I711*H711,2)</f>
        <v>0</v>
      </c>
      <c r="BL711" s="18" t="s">
        <v>258</v>
      </c>
      <c r="BM711" s="257" t="s">
        <v>1156</v>
      </c>
    </row>
    <row r="712" s="2" customFormat="1" ht="16.5" customHeight="1">
      <c r="A712" s="39"/>
      <c r="B712" s="40"/>
      <c r="C712" s="245" t="s">
        <v>1157</v>
      </c>
      <c r="D712" s="245" t="s">
        <v>162</v>
      </c>
      <c r="E712" s="246" t="s">
        <v>1158</v>
      </c>
      <c r="F712" s="247" t="s">
        <v>1159</v>
      </c>
      <c r="G712" s="248" t="s">
        <v>227</v>
      </c>
      <c r="H712" s="249">
        <v>51.075000000000003</v>
      </c>
      <c r="I712" s="250"/>
      <c r="J712" s="251">
        <f>ROUND(I712*H712,2)</f>
        <v>0</v>
      </c>
      <c r="K712" s="252"/>
      <c r="L712" s="45"/>
      <c r="M712" s="253" t="s">
        <v>1</v>
      </c>
      <c r="N712" s="254" t="s">
        <v>38</v>
      </c>
      <c r="O712" s="92"/>
      <c r="P712" s="255">
        <f>O712*H712</f>
        <v>0</v>
      </c>
      <c r="Q712" s="255">
        <v>0</v>
      </c>
      <c r="R712" s="255">
        <f>Q712*H712</f>
        <v>0</v>
      </c>
      <c r="S712" s="255">
        <v>0</v>
      </c>
      <c r="T712" s="256">
        <f>S712*H712</f>
        <v>0</v>
      </c>
      <c r="U712" s="39"/>
      <c r="V712" s="39"/>
      <c r="W712" s="39"/>
      <c r="X712" s="39"/>
      <c r="Y712" s="39"/>
      <c r="Z712" s="39"/>
      <c r="AA712" s="39"/>
      <c r="AB712" s="39"/>
      <c r="AC712" s="39"/>
      <c r="AD712" s="39"/>
      <c r="AE712" s="39"/>
      <c r="AR712" s="257" t="s">
        <v>258</v>
      </c>
      <c r="AT712" s="257" t="s">
        <v>162</v>
      </c>
      <c r="AU712" s="257" t="s">
        <v>81</v>
      </c>
      <c r="AY712" s="18" t="s">
        <v>160</v>
      </c>
      <c r="BE712" s="258">
        <f>IF(N712="základní",J712,0)</f>
        <v>0</v>
      </c>
      <c r="BF712" s="258">
        <f>IF(N712="snížená",J712,0)</f>
        <v>0</v>
      </c>
      <c r="BG712" s="258">
        <f>IF(N712="zákl. přenesená",J712,0)</f>
        <v>0</v>
      </c>
      <c r="BH712" s="258">
        <f>IF(N712="sníž. přenesená",J712,0)</f>
        <v>0</v>
      </c>
      <c r="BI712" s="258">
        <f>IF(N712="nulová",J712,0)</f>
        <v>0</v>
      </c>
      <c r="BJ712" s="18" t="s">
        <v>77</v>
      </c>
      <c r="BK712" s="258">
        <f>ROUND(I712*H712,2)</f>
        <v>0</v>
      </c>
      <c r="BL712" s="18" t="s">
        <v>258</v>
      </c>
      <c r="BM712" s="257" t="s">
        <v>1160</v>
      </c>
    </row>
    <row r="713" s="13" customFormat="1">
      <c r="A713" s="13"/>
      <c r="B713" s="259"/>
      <c r="C713" s="260"/>
      <c r="D713" s="261" t="s">
        <v>168</v>
      </c>
      <c r="E713" s="262" t="s">
        <v>1</v>
      </c>
      <c r="F713" s="263" t="s">
        <v>1161</v>
      </c>
      <c r="G713" s="260"/>
      <c r="H713" s="264">
        <v>51.075000000000003</v>
      </c>
      <c r="I713" s="265"/>
      <c r="J713" s="260"/>
      <c r="K713" s="260"/>
      <c r="L713" s="266"/>
      <c r="M713" s="267"/>
      <c r="N713" s="268"/>
      <c r="O713" s="268"/>
      <c r="P713" s="268"/>
      <c r="Q713" s="268"/>
      <c r="R713" s="268"/>
      <c r="S713" s="268"/>
      <c r="T713" s="269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70" t="s">
        <v>168</v>
      </c>
      <c r="AU713" s="270" t="s">
        <v>81</v>
      </c>
      <c r="AV713" s="13" t="s">
        <v>81</v>
      </c>
      <c r="AW713" s="13" t="s">
        <v>30</v>
      </c>
      <c r="AX713" s="13" t="s">
        <v>73</v>
      </c>
      <c r="AY713" s="270" t="s">
        <v>160</v>
      </c>
    </row>
    <row r="714" s="2" customFormat="1" ht="21.75" customHeight="1">
      <c r="A714" s="39"/>
      <c r="B714" s="40"/>
      <c r="C714" s="245" t="s">
        <v>1162</v>
      </c>
      <c r="D714" s="245" t="s">
        <v>162</v>
      </c>
      <c r="E714" s="246" t="s">
        <v>1163</v>
      </c>
      <c r="F714" s="247" t="s">
        <v>1164</v>
      </c>
      <c r="G714" s="248" t="s">
        <v>646</v>
      </c>
      <c r="H714" s="314"/>
      <c r="I714" s="250"/>
      <c r="J714" s="251">
        <f>ROUND(I714*H714,2)</f>
        <v>0</v>
      </c>
      <c r="K714" s="252"/>
      <c r="L714" s="45"/>
      <c r="M714" s="253" t="s">
        <v>1</v>
      </c>
      <c r="N714" s="254" t="s">
        <v>38</v>
      </c>
      <c r="O714" s="92"/>
      <c r="P714" s="255">
        <f>O714*H714</f>
        <v>0</v>
      </c>
      <c r="Q714" s="255">
        <v>0</v>
      </c>
      <c r="R714" s="255">
        <f>Q714*H714</f>
        <v>0</v>
      </c>
      <c r="S714" s="255">
        <v>0</v>
      </c>
      <c r="T714" s="256">
        <f>S714*H714</f>
        <v>0</v>
      </c>
      <c r="U714" s="39"/>
      <c r="V714" s="39"/>
      <c r="W714" s="39"/>
      <c r="X714" s="39"/>
      <c r="Y714" s="39"/>
      <c r="Z714" s="39"/>
      <c r="AA714" s="39"/>
      <c r="AB714" s="39"/>
      <c r="AC714" s="39"/>
      <c r="AD714" s="39"/>
      <c r="AE714" s="39"/>
      <c r="AR714" s="257" t="s">
        <v>258</v>
      </c>
      <c r="AT714" s="257" t="s">
        <v>162</v>
      </c>
      <c r="AU714" s="257" t="s">
        <v>81</v>
      </c>
      <c r="AY714" s="18" t="s">
        <v>160</v>
      </c>
      <c r="BE714" s="258">
        <f>IF(N714="základní",J714,0)</f>
        <v>0</v>
      </c>
      <c r="BF714" s="258">
        <f>IF(N714="snížená",J714,0)</f>
        <v>0</v>
      </c>
      <c r="BG714" s="258">
        <f>IF(N714="zákl. přenesená",J714,0)</f>
        <v>0</v>
      </c>
      <c r="BH714" s="258">
        <f>IF(N714="sníž. přenesená",J714,0)</f>
        <v>0</v>
      </c>
      <c r="BI714" s="258">
        <f>IF(N714="nulová",J714,0)</f>
        <v>0</v>
      </c>
      <c r="BJ714" s="18" t="s">
        <v>77</v>
      </c>
      <c r="BK714" s="258">
        <f>ROUND(I714*H714,2)</f>
        <v>0</v>
      </c>
      <c r="BL714" s="18" t="s">
        <v>258</v>
      </c>
      <c r="BM714" s="257" t="s">
        <v>1165</v>
      </c>
    </row>
    <row r="715" s="12" customFormat="1" ht="22.8" customHeight="1">
      <c r="A715" s="12"/>
      <c r="B715" s="229"/>
      <c r="C715" s="230"/>
      <c r="D715" s="231" t="s">
        <v>72</v>
      </c>
      <c r="E715" s="243" t="s">
        <v>1166</v>
      </c>
      <c r="F715" s="243" t="s">
        <v>1167</v>
      </c>
      <c r="G715" s="230"/>
      <c r="H715" s="230"/>
      <c r="I715" s="233"/>
      <c r="J715" s="244">
        <f>BK715</f>
        <v>0</v>
      </c>
      <c r="K715" s="230"/>
      <c r="L715" s="235"/>
      <c r="M715" s="236"/>
      <c r="N715" s="237"/>
      <c r="O715" s="237"/>
      <c r="P715" s="238">
        <f>SUM(P716:P729)</f>
        <v>0</v>
      </c>
      <c r="Q715" s="237"/>
      <c r="R715" s="238">
        <f>SUM(R716:R729)</f>
        <v>0</v>
      </c>
      <c r="S715" s="237"/>
      <c r="T715" s="239">
        <f>SUM(T716:T729)</f>
        <v>0</v>
      </c>
      <c r="U715" s="12"/>
      <c r="V715" s="12"/>
      <c r="W715" s="12"/>
      <c r="X715" s="12"/>
      <c r="Y715" s="12"/>
      <c r="Z715" s="12"/>
      <c r="AA715" s="12"/>
      <c r="AB715" s="12"/>
      <c r="AC715" s="12"/>
      <c r="AD715" s="12"/>
      <c r="AE715" s="12"/>
      <c r="AR715" s="240" t="s">
        <v>81</v>
      </c>
      <c r="AT715" s="241" t="s">
        <v>72</v>
      </c>
      <c r="AU715" s="241" t="s">
        <v>77</v>
      </c>
      <c r="AY715" s="240" t="s">
        <v>160</v>
      </c>
      <c r="BK715" s="242">
        <f>SUM(BK716:BK729)</f>
        <v>0</v>
      </c>
    </row>
    <row r="716" s="2" customFormat="1" ht="16.5" customHeight="1">
      <c r="A716" s="39"/>
      <c r="B716" s="40"/>
      <c r="C716" s="245" t="s">
        <v>1168</v>
      </c>
      <c r="D716" s="245" t="s">
        <v>162</v>
      </c>
      <c r="E716" s="246" t="s">
        <v>1169</v>
      </c>
      <c r="F716" s="247" t="s">
        <v>1170</v>
      </c>
      <c r="G716" s="248" t="s">
        <v>165</v>
      </c>
      <c r="H716" s="249">
        <v>22.289999999999999</v>
      </c>
      <c r="I716" s="250"/>
      <c r="J716" s="251">
        <f>ROUND(I716*H716,2)</f>
        <v>0</v>
      </c>
      <c r="K716" s="252"/>
      <c r="L716" s="45"/>
      <c r="M716" s="253" t="s">
        <v>1</v>
      </c>
      <c r="N716" s="254" t="s">
        <v>38</v>
      </c>
      <c r="O716" s="92"/>
      <c r="P716" s="255">
        <f>O716*H716</f>
        <v>0</v>
      </c>
      <c r="Q716" s="255">
        <v>0</v>
      </c>
      <c r="R716" s="255">
        <f>Q716*H716</f>
        <v>0</v>
      </c>
      <c r="S716" s="255">
        <v>0</v>
      </c>
      <c r="T716" s="256">
        <f>S716*H716</f>
        <v>0</v>
      </c>
      <c r="U716" s="39"/>
      <c r="V716" s="39"/>
      <c r="W716" s="39"/>
      <c r="X716" s="39"/>
      <c r="Y716" s="39"/>
      <c r="Z716" s="39"/>
      <c r="AA716" s="39"/>
      <c r="AB716" s="39"/>
      <c r="AC716" s="39"/>
      <c r="AD716" s="39"/>
      <c r="AE716" s="39"/>
      <c r="AR716" s="257" t="s">
        <v>258</v>
      </c>
      <c r="AT716" s="257" t="s">
        <v>162</v>
      </c>
      <c r="AU716" s="257" t="s">
        <v>81</v>
      </c>
      <c r="AY716" s="18" t="s">
        <v>160</v>
      </c>
      <c r="BE716" s="258">
        <f>IF(N716="základní",J716,0)</f>
        <v>0</v>
      </c>
      <c r="BF716" s="258">
        <f>IF(N716="snížená",J716,0)</f>
        <v>0</v>
      </c>
      <c r="BG716" s="258">
        <f>IF(N716="zákl. přenesená",J716,0)</f>
        <v>0</v>
      </c>
      <c r="BH716" s="258">
        <f>IF(N716="sníž. přenesená",J716,0)</f>
        <v>0</v>
      </c>
      <c r="BI716" s="258">
        <f>IF(N716="nulová",J716,0)</f>
        <v>0</v>
      </c>
      <c r="BJ716" s="18" t="s">
        <v>77</v>
      </c>
      <c r="BK716" s="258">
        <f>ROUND(I716*H716,2)</f>
        <v>0</v>
      </c>
      <c r="BL716" s="18" t="s">
        <v>258</v>
      </c>
      <c r="BM716" s="257" t="s">
        <v>1171</v>
      </c>
    </row>
    <row r="717" s="13" customFormat="1">
      <c r="A717" s="13"/>
      <c r="B717" s="259"/>
      <c r="C717" s="260"/>
      <c r="D717" s="261" t="s">
        <v>168</v>
      </c>
      <c r="E717" s="262" t="s">
        <v>1</v>
      </c>
      <c r="F717" s="263" t="s">
        <v>1172</v>
      </c>
      <c r="G717" s="260"/>
      <c r="H717" s="264">
        <v>22.289999999999999</v>
      </c>
      <c r="I717" s="265"/>
      <c r="J717" s="260"/>
      <c r="K717" s="260"/>
      <c r="L717" s="266"/>
      <c r="M717" s="267"/>
      <c r="N717" s="268"/>
      <c r="O717" s="268"/>
      <c r="P717" s="268"/>
      <c r="Q717" s="268"/>
      <c r="R717" s="268"/>
      <c r="S717" s="268"/>
      <c r="T717" s="269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70" t="s">
        <v>168</v>
      </c>
      <c r="AU717" s="270" t="s">
        <v>81</v>
      </c>
      <c r="AV717" s="13" t="s">
        <v>81</v>
      </c>
      <c r="AW717" s="13" t="s">
        <v>30</v>
      </c>
      <c r="AX717" s="13" t="s">
        <v>73</v>
      </c>
      <c r="AY717" s="270" t="s">
        <v>160</v>
      </c>
    </row>
    <row r="718" s="2" customFormat="1" ht="21.75" customHeight="1">
      <c r="A718" s="39"/>
      <c r="B718" s="40"/>
      <c r="C718" s="245" t="s">
        <v>1173</v>
      </c>
      <c r="D718" s="245" t="s">
        <v>162</v>
      </c>
      <c r="E718" s="246" t="s">
        <v>1174</v>
      </c>
      <c r="F718" s="247" t="s">
        <v>1175</v>
      </c>
      <c r="G718" s="248" t="s">
        <v>165</v>
      </c>
      <c r="H718" s="249">
        <v>22.289999999999999</v>
      </c>
      <c r="I718" s="250"/>
      <c r="J718" s="251">
        <f>ROUND(I718*H718,2)</f>
        <v>0</v>
      </c>
      <c r="K718" s="252"/>
      <c r="L718" s="45"/>
      <c r="M718" s="253" t="s">
        <v>1</v>
      </c>
      <c r="N718" s="254" t="s">
        <v>38</v>
      </c>
      <c r="O718" s="92"/>
      <c r="P718" s="255">
        <f>O718*H718</f>
        <v>0</v>
      </c>
      <c r="Q718" s="255">
        <v>0</v>
      </c>
      <c r="R718" s="255">
        <f>Q718*H718</f>
        <v>0</v>
      </c>
      <c r="S718" s="255">
        <v>0</v>
      </c>
      <c r="T718" s="256">
        <f>S718*H718</f>
        <v>0</v>
      </c>
      <c r="U718" s="39"/>
      <c r="V718" s="39"/>
      <c r="W718" s="39"/>
      <c r="X718" s="39"/>
      <c r="Y718" s="39"/>
      <c r="Z718" s="39"/>
      <c r="AA718" s="39"/>
      <c r="AB718" s="39"/>
      <c r="AC718" s="39"/>
      <c r="AD718" s="39"/>
      <c r="AE718" s="39"/>
      <c r="AR718" s="257" t="s">
        <v>258</v>
      </c>
      <c r="AT718" s="257" t="s">
        <v>162</v>
      </c>
      <c r="AU718" s="257" t="s">
        <v>81</v>
      </c>
      <c r="AY718" s="18" t="s">
        <v>160</v>
      </c>
      <c r="BE718" s="258">
        <f>IF(N718="základní",J718,0)</f>
        <v>0</v>
      </c>
      <c r="BF718" s="258">
        <f>IF(N718="snížená",J718,0)</f>
        <v>0</v>
      </c>
      <c r="BG718" s="258">
        <f>IF(N718="zákl. přenesená",J718,0)</f>
        <v>0</v>
      </c>
      <c r="BH718" s="258">
        <f>IF(N718="sníž. přenesená",J718,0)</f>
        <v>0</v>
      </c>
      <c r="BI718" s="258">
        <f>IF(N718="nulová",J718,0)</f>
        <v>0</v>
      </c>
      <c r="BJ718" s="18" t="s">
        <v>77</v>
      </c>
      <c r="BK718" s="258">
        <f>ROUND(I718*H718,2)</f>
        <v>0</v>
      </c>
      <c r="BL718" s="18" t="s">
        <v>258</v>
      </c>
      <c r="BM718" s="257" t="s">
        <v>1176</v>
      </c>
    </row>
    <row r="719" s="2" customFormat="1" ht="21.75" customHeight="1">
      <c r="A719" s="39"/>
      <c r="B719" s="40"/>
      <c r="C719" s="245" t="s">
        <v>1177</v>
      </c>
      <c r="D719" s="245" t="s">
        <v>162</v>
      </c>
      <c r="E719" s="246" t="s">
        <v>1178</v>
      </c>
      <c r="F719" s="247" t="s">
        <v>1179</v>
      </c>
      <c r="G719" s="248" t="s">
        <v>165</v>
      </c>
      <c r="H719" s="249">
        <v>22.289999999999999</v>
      </c>
      <c r="I719" s="250"/>
      <c r="J719" s="251">
        <f>ROUND(I719*H719,2)</f>
        <v>0</v>
      </c>
      <c r="K719" s="252"/>
      <c r="L719" s="45"/>
      <c r="M719" s="253" t="s">
        <v>1</v>
      </c>
      <c r="N719" s="254" t="s">
        <v>38</v>
      </c>
      <c r="O719" s="92"/>
      <c r="P719" s="255">
        <f>O719*H719</f>
        <v>0</v>
      </c>
      <c r="Q719" s="255">
        <v>0</v>
      </c>
      <c r="R719" s="255">
        <f>Q719*H719</f>
        <v>0</v>
      </c>
      <c r="S719" s="255">
        <v>0</v>
      </c>
      <c r="T719" s="256">
        <f>S719*H719</f>
        <v>0</v>
      </c>
      <c r="U719" s="39"/>
      <c r="V719" s="39"/>
      <c r="W719" s="39"/>
      <c r="X719" s="39"/>
      <c r="Y719" s="39"/>
      <c r="Z719" s="39"/>
      <c r="AA719" s="39"/>
      <c r="AB719" s="39"/>
      <c r="AC719" s="39"/>
      <c r="AD719" s="39"/>
      <c r="AE719" s="39"/>
      <c r="AR719" s="257" t="s">
        <v>258</v>
      </c>
      <c r="AT719" s="257" t="s">
        <v>162</v>
      </c>
      <c r="AU719" s="257" t="s">
        <v>81</v>
      </c>
      <c r="AY719" s="18" t="s">
        <v>160</v>
      </c>
      <c r="BE719" s="258">
        <f>IF(N719="základní",J719,0)</f>
        <v>0</v>
      </c>
      <c r="BF719" s="258">
        <f>IF(N719="snížená",J719,0)</f>
        <v>0</v>
      </c>
      <c r="BG719" s="258">
        <f>IF(N719="zákl. přenesená",J719,0)</f>
        <v>0</v>
      </c>
      <c r="BH719" s="258">
        <f>IF(N719="sníž. přenesená",J719,0)</f>
        <v>0</v>
      </c>
      <c r="BI719" s="258">
        <f>IF(N719="nulová",J719,0)</f>
        <v>0</v>
      </c>
      <c r="BJ719" s="18" t="s">
        <v>77</v>
      </c>
      <c r="BK719" s="258">
        <f>ROUND(I719*H719,2)</f>
        <v>0</v>
      </c>
      <c r="BL719" s="18" t="s">
        <v>258</v>
      </c>
      <c r="BM719" s="257" t="s">
        <v>1180</v>
      </c>
    </row>
    <row r="720" s="2" customFormat="1" ht="16.5" customHeight="1">
      <c r="A720" s="39"/>
      <c r="B720" s="40"/>
      <c r="C720" s="245" t="s">
        <v>1181</v>
      </c>
      <c r="D720" s="245" t="s">
        <v>162</v>
      </c>
      <c r="E720" s="246" t="s">
        <v>1182</v>
      </c>
      <c r="F720" s="247" t="s">
        <v>1183</v>
      </c>
      <c r="G720" s="248" t="s">
        <v>165</v>
      </c>
      <c r="H720" s="249">
        <v>22.289999999999999</v>
      </c>
      <c r="I720" s="250"/>
      <c r="J720" s="251">
        <f>ROUND(I720*H720,2)</f>
        <v>0</v>
      </c>
      <c r="K720" s="252"/>
      <c r="L720" s="45"/>
      <c r="M720" s="253" t="s">
        <v>1</v>
      </c>
      <c r="N720" s="254" t="s">
        <v>38</v>
      </c>
      <c r="O720" s="92"/>
      <c r="P720" s="255">
        <f>O720*H720</f>
        <v>0</v>
      </c>
      <c r="Q720" s="255">
        <v>0</v>
      </c>
      <c r="R720" s="255">
        <f>Q720*H720</f>
        <v>0</v>
      </c>
      <c r="S720" s="255">
        <v>0</v>
      </c>
      <c r="T720" s="256">
        <f>S720*H720</f>
        <v>0</v>
      </c>
      <c r="U720" s="39"/>
      <c r="V720" s="39"/>
      <c r="W720" s="39"/>
      <c r="X720" s="39"/>
      <c r="Y720" s="39"/>
      <c r="Z720" s="39"/>
      <c r="AA720" s="39"/>
      <c r="AB720" s="39"/>
      <c r="AC720" s="39"/>
      <c r="AD720" s="39"/>
      <c r="AE720" s="39"/>
      <c r="AR720" s="257" t="s">
        <v>258</v>
      </c>
      <c r="AT720" s="257" t="s">
        <v>162</v>
      </c>
      <c r="AU720" s="257" t="s">
        <v>81</v>
      </c>
      <c r="AY720" s="18" t="s">
        <v>160</v>
      </c>
      <c r="BE720" s="258">
        <f>IF(N720="základní",J720,0)</f>
        <v>0</v>
      </c>
      <c r="BF720" s="258">
        <f>IF(N720="snížená",J720,0)</f>
        <v>0</v>
      </c>
      <c r="BG720" s="258">
        <f>IF(N720="zákl. přenesená",J720,0)</f>
        <v>0</v>
      </c>
      <c r="BH720" s="258">
        <f>IF(N720="sníž. přenesená",J720,0)</f>
        <v>0</v>
      </c>
      <c r="BI720" s="258">
        <f>IF(N720="nulová",J720,0)</f>
        <v>0</v>
      </c>
      <c r="BJ720" s="18" t="s">
        <v>77</v>
      </c>
      <c r="BK720" s="258">
        <f>ROUND(I720*H720,2)</f>
        <v>0</v>
      </c>
      <c r="BL720" s="18" t="s">
        <v>258</v>
      </c>
      <c r="BM720" s="257" t="s">
        <v>1184</v>
      </c>
    </row>
    <row r="721" s="2" customFormat="1" ht="33" customHeight="1">
      <c r="A721" s="39"/>
      <c r="B721" s="40"/>
      <c r="C721" s="292" t="s">
        <v>1185</v>
      </c>
      <c r="D721" s="292" t="s">
        <v>230</v>
      </c>
      <c r="E721" s="293" t="s">
        <v>1186</v>
      </c>
      <c r="F721" s="294" t="s">
        <v>1187</v>
      </c>
      <c r="G721" s="295" t="s">
        <v>165</v>
      </c>
      <c r="H721" s="296">
        <v>24.518999999999998</v>
      </c>
      <c r="I721" s="297"/>
      <c r="J721" s="298">
        <f>ROUND(I721*H721,2)</f>
        <v>0</v>
      </c>
      <c r="K721" s="299"/>
      <c r="L721" s="300"/>
      <c r="M721" s="301" t="s">
        <v>1</v>
      </c>
      <c r="N721" s="302" t="s">
        <v>38</v>
      </c>
      <c r="O721" s="92"/>
      <c r="P721" s="255">
        <f>O721*H721</f>
        <v>0</v>
      </c>
      <c r="Q721" s="255">
        <v>0</v>
      </c>
      <c r="R721" s="255">
        <f>Q721*H721</f>
        <v>0</v>
      </c>
      <c r="S721" s="255">
        <v>0</v>
      </c>
      <c r="T721" s="256">
        <f>S721*H721</f>
        <v>0</v>
      </c>
      <c r="U721" s="39"/>
      <c r="V721" s="39"/>
      <c r="W721" s="39"/>
      <c r="X721" s="39"/>
      <c r="Y721" s="39"/>
      <c r="Z721" s="39"/>
      <c r="AA721" s="39"/>
      <c r="AB721" s="39"/>
      <c r="AC721" s="39"/>
      <c r="AD721" s="39"/>
      <c r="AE721" s="39"/>
      <c r="AR721" s="257" t="s">
        <v>343</v>
      </c>
      <c r="AT721" s="257" t="s">
        <v>230</v>
      </c>
      <c r="AU721" s="257" t="s">
        <v>81</v>
      </c>
      <c r="AY721" s="18" t="s">
        <v>160</v>
      </c>
      <c r="BE721" s="258">
        <f>IF(N721="základní",J721,0)</f>
        <v>0</v>
      </c>
      <c r="BF721" s="258">
        <f>IF(N721="snížená",J721,0)</f>
        <v>0</v>
      </c>
      <c r="BG721" s="258">
        <f>IF(N721="zákl. přenesená",J721,0)</f>
        <v>0</v>
      </c>
      <c r="BH721" s="258">
        <f>IF(N721="sníž. přenesená",J721,0)</f>
        <v>0</v>
      </c>
      <c r="BI721" s="258">
        <f>IF(N721="nulová",J721,0)</f>
        <v>0</v>
      </c>
      <c r="BJ721" s="18" t="s">
        <v>77</v>
      </c>
      <c r="BK721" s="258">
        <f>ROUND(I721*H721,2)</f>
        <v>0</v>
      </c>
      <c r="BL721" s="18" t="s">
        <v>258</v>
      </c>
      <c r="BM721" s="257" t="s">
        <v>1188</v>
      </c>
    </row>
    <row r="722" s="13" customFormat="1">
      <c r="A722" s="13"/>
      <c r="B722" s="259"/>
      <c r="C722" s="260"/>
      <c r="D722" s="261" t="s">
        <v>168</v>
      </c>
      <c r="E722" s="262" t="s">
        <v>1</v>
      </c>
      <c r="F722" s="263" t="s">
        <v>1189</v>
      </c>
      <c r="G722" s="260"/>
      <c r="H722" s="264">
        <v>24.518999999999998</v>
      </c>
      <c r="I722" s="265"/>
      <c r="J722" s="260"/>
      <c r="K722" s="260"/>
      <c r="L722" s="266"/>
      <c r="M722" s="267"/>
      <c r="N722" s="268"/>
      <c r="O722" s="268"/>
      <c r="P722" s="268"/>
      <c r="Q722" s="268"/>
      <c r="R722" s="268"/>
      <c r="S722" s="268"/>
      <c r="T722" s="269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70" t="s">
        <v>168</v>
      </c>
      <c r="AU722" s="270" t="s">
        <v>81</v>
      </c>
      <c r="AV722" s="13" t="s">
        <v>81</v>
      </c>
      <c r="AW722" s="13" t="s">
        <v>30</v>
      </c>
      <c r="AX722" s="13" t="s">
        <v>73</v>
      </c>
      <c r="AY722" s="270" t="s">
        <v>160</v>
      </c>
    </row>
    <row r="723" s="15" customFormat="1">
      <c r="A723" s="15"/>
      <c r="B723" s="281"/>
      <c r="C723" s="282"/>
      <c r="D723" s="261" t="s">
        <v>168</v>
      </c>
      <c r="E723" s="283" t="s">
        <v>1</v>
      </c>
      <c r="F723" s="284" t="s">
        <v>171</v>
      </c>
      <c r="G723" s="282"/>
      <c r="H723" s="285">
        <v>24.518999999999998</v>
      </c>
      <c r="I723" s="286"/>
      <c r="J723" s="282"/>
      <c r="K723" s="282"/>
      <c r="L723" s="287"/>
      <c r="M723" s="288"/>
      <c r="N723" s="289"/>
      <c r="O723" s="289"/>
      <c r="P723" s="289"/>
      <c r="Q723" s="289"/>
      <c r="R723" s="289"/>
      <c r="S723" s="289"/>
      <c r="T723" s="290"/>
      <c r="U723" s="15"/>
      <c r="V723" s="15"/>
      <c r="W723" s="15"/>
      <c r="X723" s="15"/>
      <c r="Y723" s="15"/>
      <c r="Z723" s="15"/>
      <c r="AA723" s="15"/>
      <c r="AB723" s="15"/>
      <c r="AC723" s="15"/>
      <c r="AD723" s="15"/>
      <c r="AE723" s="15"/>
      <c r="AT723" s="291" t="s">
        <v>168</v>
      </c>
      <c r="AU723" s="291" t="s">
        <v>81</v>
      </c>
      <c r="AV723" s="15" t="s">
        <v>166</v>
      </c>
      <c r="AW723" s="15" t="s">
        <v>30</v>
      </c>
      <c r="AX723" s="15" t="s">
        <v>77</v>
      </c>
      <c r="AY723" s="291" t="s">
        <v>160</v>
      </c>
    </row>
    <row r="724" s="2" customFormat="1" ht="16.5" customHeight="1">
      <c r="A724" s="39"/>
      <c r="B724" s="40"/>
      <c r="C724" s="245" t="s">
        <v>1190</v>
      </c>
      <c r="D724" s="245" t="s">
        <v>162</v>
      </c>
      <c r="E724" s="246" t="s">
        <v>1191</v>
      </c>
      <c r="F724" s="247" t="s">
        <v>1192</v>
      </c>
      <c r="G724" s="248" t="s">
        <v>227</v>
      </c>
      <c r="H724" s="249">
        <v>20.120000000000001</v>
      </c>
      <c r="I724" s="250"/>
      <c r="J724" s="251">
        <f>ROUND(I724*H724,2)</f>
        <v>0</v>
      </c>
      <c r="K724" s="252"/>
      <c r="L724" s="45"/>
      <c r="M724" s="253" t="s">
        <v>1</v>
      </c>
      <c r="N724" s="254" t="s">
        <v>38</v>
      </c>
      <c r="O724" s="92"/>
      <c r="P724" s="255">
        <f>O724*H724</f>
        <v>0</v>
      </c>
      <c r="Q724" s="255">
        <v>0</v>
      </c>
      <c r="R724" s="255">
        <f>Q724*H724</f>
        <v>0</v>
      </c>
      <c r="S724" s="255">
        <v>0</v>
      </c>
      <c r="T724" s="256">
        <f>S724*H724</f>
        <v>0</v>
      </c>
      <c r="U724" s="39"/>
      <c r="V724" s="39"/>
      <c r="W724" s="39"/>
      <c r="X724" s="39"/>
      <c r="Y724" s="39"/>
      <c r="Z724" s="39"/>
      <c r="AA724" s="39"/>
      <c r="AB724" s="39"/>
      <c r="AC724" s="39"/>
      <c r="AD724" s="39"/>
      <c r="AE724" s="39"/>
      <c r="AR724" s="257" t="s">
        <v>258</v>
      </c>
      <c r="AT724" s="257" t="s">
        <v>162</v>
      </c>
      <c r="AU724" s="257" t="s">
        <v>81</v>
      </c>
      <c r="AY724" s="18" t="s">
        <v>160</v>
      </c>
      <c r="BE724" s="258">
        <f>IF(N724="základní",J724,0)</f>
        <v>0</v>
      </c>
      <c r="BF724" s="258">
        <f>IF(N724="snížená",J724,0)</f>
        <v>0</v>
      </c>
      <c r="BG724" s="258">
        <f>IF(N724="zákl. přenesená",J724,0)</f>
        <v>0</v>
      </c>
      <c r="BH724" s="258">
        <f>IF(N724="sníž. přenesená",J724,0)</f>
        <v>0</v>
      </c>
      <c r="BI724" s="258">
        <f>IF(N724="nulová",J724,0)</f>
        <v>0</v>
      </c>
      <c r="BJ724" s="18" t="s">
        <v>77</v>
      </c>
      <c r="BK724" s="258">
        <f>ROUND(I724*H724,2)</f>
        <v>0</v>
      </c>
      <c r="BL724" s="18" t="s">
        <v>258</v>
      </c>
      <c r="BM724" s="257" t="s">
        <v>1193</v>
      </c>
    </row>
    <row r="725" s="2" customFormat="1" ht="16.5" customHeight="1">
      <c r="A725" s="39"/>
      <c r="B725" s="40"/>
      <c r="C725" s="292" t="s">
        <v>1194</v>
      </c>
      <c r="D725" s="292" t="s">
        <v>230</v>
      </c>
      <c r="E725" s="293" t="s">
        <v>1195</v>
      </c>
      <c r="F725" s="294" t="s">
        <v>1196</v>
      </c>
      <c r="G725" s="295" t="s">
        <v>227</v>
      </c>
      <c r="H725" s="296">
        <v>20.521999999999998</v>
      </c>
      <c r="I725" s="297"/>
      <c r="J725" s="298">
        <f>ROUND(I725*H725,2)</f>
        <v>0</v>
      </c>
      <c r="K725" s="299"/>
      <c r="L725" s="300"/>
      <c r="M725" s="301" t="s">
        <v>1</v>
      </c>
      <c r="N725" s="302" t="s">
        <v>38</v>
      </c>
      <c r="O725" s="92"/>
      <c r="P725" s="255">
        <f>O725*H725</f>
        <v>0</v>
      </c>
      <c r="Q725" s="255">
        <v>0</v>
      </c>
      <c r="R725" s="255">
        <f>Q725*H725</f>
        <v>0</v>
      </c>
      <c r="S725" s="255">
        <v>0</v>
      </c>
      <c r="T725" s="256">
        <f>S725*H725</f>
        <v>0</v>
      </c>
      <c r="U725" s="39"/>
      <c r="V725" s="39"/>
      <c r="W725" s="39"/>
      <c r="X725" s="39"/>
      <c r="Y725" s="39"/>
      <c r="Z725" s="39"/>
      <c r="AA725" s="39"/>
      <c r="AB725" s="39"/>
      <c r="AC725" s="39"/>
      <c r="AD725" s="39"/>
      <c r="AE725" s="39"/>
      <c r="AR725" s="257" t="s">
        <v>343</v>
      </c>
      <c r="AT725" s="257" t="s">
        <v>230</v>
      </c>
      <c r="AU725" s="257" t="s">
        <v>81</v>
      </c>
      <c r="AY725" s="18" t="s">
        <v>160</v>
      </c>
      <c r="BE725" s="258">
        <f>IF(N725="základní",J725,0)</f>
        <v>0</v>
      </c>
      <c r="BF725" s="258">
        <f>IF(N725="snížená",J725,0)</f>
        <v>0</v>
      </c>
      <c r="BG725" s="258">
        <f>IF(N725="zákl. přenesená",J725,0)</f>
        <v>0</v>
      </c>
      <c r="BH725" s="258">
        <f>IF(N725="sníž. přenesená",J725,0)</f>
        <v>0</v>
      </c>
      <c r="BI725" s="258">
        <f>IF(N725="nulová",J725,0)</f>
        <v>0</v>
      </c>
      <c r="BJ725" s="18" t="s">
        <v>77</v>
      </c>
      <c r="BK725" s="258">
        <f>ROUND(I725*H725,2)</f>
        <v>0</v>
      </c>
      <c r="BL725" s="18" t="s">
        <v>258</v>
      </c>
      <c r="BM725" s="257" t="s">
        <v>1197</v>
      </c>
    </row>
    <row r="726" s="13" customFormat="1">
      <c r="A726" s="13"/>
      <c r="B726" s="259"/>
      <c r="C726" s="260"/>
      <c r="D726" s="261" t="s">
        <v>168</v>
      </c>
      <c r="E726" s="262" t="s">
        <v>1</v>
      </c>
      <c r="F726" s="263" t="s">
        <v>1198</v>
      </c>
      <c r="G726" s="260"/>
      <c r="H726" s="264">
        <v>20.521999999999998</v>
      </c>
      <c r="I726" s="265"/>
      <c r="J726" s="260"/>
      <c r="K726" s="260"/>
      <c r="L726" s="266"/>
      <c r="M726" s="267"/>
      <c r="N726" s="268"/>
      <c r="O726" s="268"/>
      <c r="P726" s="268"/>
      <c r="Q726" s="268"/>
      <c r="R726" s="268"/>
      <c r="S726" s="268"/>
      <c r="T726" s="269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70" t="s">
        <v>168</v>
      </c>
      <c r="AU726" s="270" t="s">
        <v>81</v>
      </c>
      <c r="AV726" s="13" t="s">
        <v>81</v>
      </c>
      <c r="AW726" s="13" t="s">
        <v>30</v>
      </c>
      <c r="AX726" s="13" t="s">
        <v>73</v>
      </c>
      <c r="AY726" s="270" t="s">
        <v>160</v>
      </c>
    </row>
    <row r="727" s="15" customFormat="1">
      <c r="A727" s="15"/>
      <c r="B727" s="281"/>
      <c r="C727" s="282"/>
      <c r="D727" s="261" t="s">
        <v>168</v>
      </c>
      <c r="E727" s="283" t="s">
        <v>1</v>
      </c>
      <c r="F727" s="284" t="s">
        <v>171</v>
      </c>
      <c r="G727" s="282"/>
      <c r="H727" s="285">
        <v>20.521999999999998</v>
      </c>
      <c r="I727" s="286"/>
      <c r="J727" s="282"/>
      <c r="K727" s="282"/>
      <c r="L727" s="287"/>
      <c r="M727" s="288"/>
      <c r="N727" s="289"/>
      <c r="O727" s="289"/>
      <c r="P727" s="289"/>
      <c r="Q727" s="289"/>
      <c r="R727" s="289"/>
      <c r="S727" s="289"/>
      <c r="T727" s="290"/>
      <c r="U727" s="15"/>
      <c r="V727" s="15"/>
      <c r="W727" s="15"/>
      <c r="X727" s="15"/>
      <c r="Y727" s="15"/>
      <c r="Z727" s="15"/>
      <c r="AA727" s="15"/>
      <c r="AB727" s="15"/>
      <c r="AC727" s="15"/>
      <c r="AD727" s="15"/>
      <c r="AE727" s="15"/>
      <c r="AT727" s="291" t="s">
        <v>168</v>
      </c>
      <c r="AU727" s="291" t="s">
        <v>81</v>
      </c>
      <c r="AV727" s="15" t="s">
        <v>166</v>
      </c>
      <c r="AW727" s="15" t="s">
        <v>30</v>
      </c>
      <c r="AX727" s="15" t="s">
        <v>77</v>
      </c>
      <c r="AY727" s="291" t="s">
        <v>160</v>
      </c>
    </row>
    <row r="728" s="2" customFormat="1" ht="21.75" customHeight="1">
      <c r="A728" s="39"/>
      <c r="B728" s="40"/>
      <c r="C728" s="245" t="s">
        <v>1199</v>
      </c>
      <c r="D728" s="245" t="s">
        <v>162</v>
      </c>
      <c r="E728" s="246" t="s">
        <v>1200</v>
      </c>
      <c r="F728" s="247" t="s">
        <v>1201</v>
      </c>
      <c r="G728" s="248" t="s">
        <v>165</v>
      </c>
      <c r="H728" s="249">
        <v>22.289999999999999</v>
      </c>
      <c r="I728" s="250"/>
      <c r="J728" s="251">
        <f>ROUND(I728*H728,2)</f>
        <v>0</v>
      </c>
      <c r="K728" s="252"/>
      <c r="L728" s="45"/>
      <c r="M728" s="253" t="s">
        <v>1</v>
      </c>
      <c r="N728" s="254" t="s">
        <v>38</v>
      </c>
      <c r="O728" s="92"/>
      <c r="P728" s="255">
        <f>O728*H728</f>
        <v>0</v>
      </c>
      <c r="Q728" s="255">
        <v>0</v>
      </c>
      <c r="R728" s="255">
        <f>Q728*H728</f>
        <v>0</v>
      </c>
      <c r="S728" s="255">
        <v>0</v>
      </c>
      <c r="T728" s="256">
        <f>S728*H728</f>
        <v>0</v>
      </c>
      <c r="U728" s="39"/>
      <c r="V728" s="39"/>
      <c r="W728" s="39"/>
      <c r="X728" s="39"/>
      <c r="Y728" s="39"/>
      <c r="Z728" s="39"/>
      <c r="AA728" s="39"/>
      <c r="AB728" s="39"/>
      <c r="AC728" s="39"/>
      <c r="AD728" s="39"/>
      <c r="AE728" s="39"/>
      <c r="AR728" s="257" t="s">
        <v>258</v>
      </c>
      <c r="AT728" s="257" t="s">
        <v>162</v>
      </c>
      <c r="AU728" s="257" t="s">
        <v>81</v>
      </c>
      <c r="AY728" s="18" t="s">
        <v>160</v>
      </c>
      <c r="BE728" s="258">
        <f>IF(N728="základní",J728,0)</f>
        <v>0</v>
      </c>
      <c r="BF728" s="258">
        <f>IF(N728="snížená",J728,0)</f>
        <v>0</v>
      </c>
      <c r="BG728" s="258">
        <f>IF(N728="zákl. přenesená",J728,0)</f>
        <v>0</v>
      </c>
      <c r="BH728" s="258">
        <f>IF(N728="sníž. přenesená",J728,0)</f>
        <v>0</v>
      </c>
      <c r="BI728" s="258">
        <f>IF(N728="nulová",J728,0)</f>
        <v>0</v>
      </c>
      <c r="BJ728" s="18" t="s">
        <v>77</v>
      </c>
      <c r="BK728" s="258">
        <f>ROUND(I728*H728,2)</f>
        <v>0</v>
      </c>
      <c r="BL728" s="18" t="s">
        <v>258</v>
      </c>
      <c r="BM728" s="257" t="s">
        <v>1202</v>
      </c>
    </row>
    <row r="729" s="2" customFormat="1" ht="21.75" customHeight="1">
      <c r="A729" s="39"/>
      <c r="B729" s="40"/>
      <c r="C729" s="245" t="s">
        <v>1203</v>
      </c>
      <c r="D729" s="245" t="s">
        <v>162</v>
      </c>
      <c r="E729" s="246" t="s">
        <v>1204</v>
      </c>
      <c r="F729" s="247" t="s">
        <v>1205</v>
      </c>
      <c r="G729" s="248" t="s">
        <v>646</v>
      </c>
      <c r="H729" s="314"/>
      <c r="I729" s="250"/>
      <c r="J729" s="251">
        <f>ROUND(I729*H729,2)</f>
        <v>0</v>
      </c>
      <c r="K729" s="252"/>
      <c r="L729" s="45"/>
      <c r="M729" s="315" t="s">
        <v>1</v>
      </c>
      <c r="N729" s="316" t="s">
        <v>38</v>
      </c>
      <c r="O729" s="317"/>
      <c r="P729" s="318">
        <f>O729*H729</f>
        <v>0</v>
      </c>
      <c r="Q729" s="318">
        <v>0</v>
      </c>
      <c r="R729" s="318">
        <f>Q729*H729</f>
        <v>0</v>
      </c>
      <c r="S729" s="318">
        <v>0</v>
      </c>
      <c r="T729" s="319">
        <f>S729*H729</f>
        <v>0</v>
      </c>
      <c r="U729" s="39"/>
      <c r="V729" s="39"/>
      <c r="W729" s="39"/>
      <c r="X729" s="39"/>
      <c r="Y729" s="39"/>
      <c r="Z729" s="39"/>
      <c r="AA729" s="39"/>
      <c r="AB729" s="39"/>
      <c r="AC729" s="39"/>
      <c r="AD729" s="39"/>
      <c r="AE729" s="39"/>
      <c r="AR729" s="257" t="s">
        <v>258</v>
      </c>
      <c r="AT729" s="257" t="s">
        <v>162</v>
      </c>
      <c r="AU729" s="257" t="s">
        <v>81</v>
      </c>
      <c r="AY729" s="18" t="s">
        <v>160</v>
      </c>
      <c r="BE729" s="258">
        <f>IF(N729="základní",J729,0)</f>
        <v>0</v>
      </c>
      <c r="BF729" s="258">
        <f>IF(N729="snížená",J729,0)</f>
        <v>0</v>
      </c>
      <c r="BG729" s="258">
        <f>IF(N729="zákl. přenesená",J729,0)</f>
        <v>0</v>
      </c>
      <c r="BH729" s="258">
        <f>IF(N729="sníž. přenesená",J729,0)</f>
        <v>0</v>
      </c>
      <c r="BI729" s="258">
        <f>IF(N729="nulová",J729,0)</f>
        <v>0</v>
      </c>
      <c r="BJ729" s="18" t="s">
        <v>77</v>
      </c>
      <c r="BK729" s="258">
        <f>ROUND(I729*H729,2)</f>
        <v>0</v>
      </c>
      <c r="BL729" s="18" t="s">
        <v>258</v>
      </c>
      <c r="BM729" s="257" t="s">
        <v>1206</v>
      </c>
    </row>
    <row r="730" s="2" customFormat="1" ht="6.96" customHeight="1">
      <c r="A730" s="39"/>
      <c r="B730" s="67"/>
      <c r="C730" s="68"/>
      <c r="D730" s="68"/>
      <c r="E730" s="68"/>
      <c r="F730" s="68"/>
      <c r="G730" s="68"/>
      <c r="H730" s="68"/>
      <c r="I730" s="193"/>
      <c r="J730" s="68"/>
      <c r="K730" s="68"/>
      <c r="L730" s="45"/>
      <c r="M730" s="39"/>
      <c r="O730" s="39"/>
      <c r="P730" s="39"/>
      <c r="Q730" s="39"/>
      <c r="R730" s="39"/>
      <c r="S730" s="39"/>
      <c r="T730" s="39"/>
      <c r="U730" s="39"/>
      <c r="V730" s="39"/>
      <c r="W730" s="39"/>
      <c r="X730" s="39"/>
      <c r="Y730" s="39"/>
      <c r="Z730" s="39"/>
      <c r="AA730" s="39"/>
      <c r="AB730" s="39"/>
      <c r="AC730" s="39"/>
      <c r="AD730" s="39"/>
      <c r="AE730" s="39"/>
    </row>
  </sheetData>
  <sheetProtection sheet="1" autoFilter="0" formatColumns="0" formatRows="0" objects="1" scenarios="1" spinCount="100000" saltValue="iCA2P9H8igO5SUv9YAR0rv+MBo1FXFYf6/n22zrFGM9fXbGGMiNsd0rtsMeMcxOCVqUfDGOrkDtHrRtv+vF1jw==" hashValue="RBuP1/ozdZb6N8kdGONSpJoMA+VlP1MJdakn2UTcWLOCzaLLw4QVm105pYnO5v7R0NWmV9G4Bd59C6ggcQQqlw==" algorithmName="SHA-512" password="CC35"/>
  <autoFilter ref="C142:K72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31:H131"/>
    <mergeCell ref="E133:H133"/>
    <mergeCell ref="E135:H13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50"/>
      <c r="J3" s="149"/>
      <c r="K3" s="149"/>
      <c r="L3" s="21"/>
      <c r="AT3" s="18" t="s">
        <v>81</v>
      </c>
    </row>
    <row r="4" s="1" customFormat="1" ht="24.96" customHeight="1">
      <c r="B4" s="21"/>
      <c r="D4" s="151" t="s">
        <v>112</v>
      </c>
      <c r="I4" s="147"/>
      <c r="L4" s="21"/>
      <c r="M4" s="152" t="s">
        <v>10</v>
      </c>
      <c r="AT4" s="18" t="s">
        <v>4</v>
      </c>
    </row>
    <row r="5" s="1" customFormat="1" ht="6.96" customHeight="1">
      <c r="B5" s="21"/>
      <c r="I5" s="147"/>
      <c r="L5" s="21"/>
    </row>
    <row r="6" s="1" customFormat="1" ht="12" customHeight="1">
      <c r="B6" s="21"/>
      <c r="D6" s="153" t="s">
        <v>15</v>
      </c>
      <c r="I6" s="147"/>
      <c r="L6" s="21"/>
    </row>
    <row r="7" s="1" customFormat="1" ht="16.5" customHeight="1">
      <c r="B7" s="21"/>
      <c r="E7" s="154" t="str">
        <f>'Rekapitulace stavby'!K6</f>
        <v>Revitalizace školní družiny v Milíně - energetické úspory</v>
      </c>
      <c r="F7" s="153"/>
      <c r="G7" s="153"/>
      <c r="H7" s="153"/>
      <c r="I7" s="147"/>
      <c r="L7" s="21"/>
    </row>
    <row r="8" s="1" customFormat="1" ht="12" customHeight="1">
      <c r="B8" s="21"/>
      <c r="D8" s="153" t="s">
        <v>113</v>
      </c>
      <c r="I8" s="147"/>
      <c r="L8" s="21"/>
    </row>
    <row r="9" s="2" customFormat="1" ht="16.5" customHeight="1">
      <c r="A9" s="39"/>
      <c r="B9" s="45"/>
      <c r="C9" s="39"/>
      <c r="D9" s="39"/>
      <c r="E9" s="154" t="s">
        <v>114</v>
      </c>
      <c r="F9" s="39"/>
      <c r="G9" s="39"/>
      <c r="H9" s="39"/>
      <c r="I9" s="15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3" t="s">
        <v>115</v>
      </c>
      <c r="E10" s="39"/>
      <c r="F10" s="39"/>
      <c r="G10" s="39"/>
      <c r="H10" s="39"/>
      <c r="I10" s="15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6" t="s">
        <v>1207</v>
      </c>
      <c r="F11" s="39"/>
      <c r="G11" s="39"/>
      <c r="H11" s="39"/>
      <c r="I11" s="155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155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3" t="s">
        <v>17</v>
      </c>
      <c r="E13" s="39"/>
      <c r="F13" s="142" t="s">
        <v>1</v>
      </c>
      <c r="G13" s="39"/>
      <c r="H13" s="39"/>
      <c r="I13" s="157" t="s">
        <v>18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3" t="s">
        <v>19</v>
      </c>
      <c r="E14" s="39"/>
      <c r="F14" s="142" t="s">
        <v>20</v>
      </c>
      <c r="G14" s="39"/>
      <c r="H14" s="39"/>
      <c r="I14" s="157" t="s">
        <v>21</v>
      </c>
      <c r="J14" s="158" t="str">
        <f>'Rekapitulace stavby'!AN8</f>
        <v>2. 12. 2020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155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3" t="s">
        <v>23</v>
      </c>
      <c r="E16" s="39"/>
      <c r="F16" s="39"/>
      <c r="G16" s="39"/>
      <c r="H16" s="39"/>
      <c r="I16" s="157" t="s">
        <v>24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7" t="s">
        <v>26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155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3" t="s">
        <v>27</v>
      </c>
      <c r="E19" s="39"/>
      <c r="F19" s="39"/>
      <c r="G19" s="39"/>
      <c r="H19" s="39"/>
      <c r="I19" s="157" t="s">
        <v>24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7" t="s">
        <v>26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155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3" t="s">
        <v>29</v>
      </c>
      <c r="E22" s="39"/>
      <c r="F22" s="39"/>
      <c r="G22" s="39"/>
      <c r="H22" s="39"/>
      <c r="I22" s="157" t="s">
        <v>24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57" t="s">
        <v>26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155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3" t="s">
        <v>31</v>
      </c>
      <c r="E25" s="39"/>
      <c r="F25" s="39"/>
      <c r="G25" s="39"/>
      <c r="H25" s="39"/>
      <c r="I25" s="157" t="s">
        <v>24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7" t="s">
        <v>26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155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3" t="s">
        <v>32</v>
      </c>
      <c r="E28" s="39"/>
      <c r="F28" s="39"/>
      <c r="G28" s="39"/>
      <c r="H28" s="39"/>
      <c r="I28" s="15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62"/>
      <c r="J29" s="159"/>
      <c r="K29" s="159"/>
      <c r="L29" s="163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155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4"/>
      <c r="E31" s="164"/>
      <c r="F31" s="164"/>
      <c r="G31" s="164"/>
      <c r="H31" s="164"/>
      <c r="I31" s="165"/>
      <c r="J31" s="164"/>
      <c r="K31" s="164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6" t="s">
        <v>33</v>
      </c>
      <c r="E32" s="39"/>
      <c r="F32" s="39"/>
      <c r="G32" s="39"/>
      <c r="H32" s="39"/>
      <c r="I32" s="155"/>
      <c r="J32" s="167">
        <f>ROUND(J124,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4"/>
      <c r="E33" s="164"/>
      <c r="F33" s="164"/>
      <c r="G33" s="164"/>
      <c r="H33" s="164"/>
      <c r="I33" s="165"/>
      <c r="J33" s="164"/>
      <c r="K33" s="164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8" t="s">
        <v>35</v>
      </c>
      <c r="G34" s="39"/>
      <c r="H34" s="39"/>
      <c r="I34" s="169" t="s">
        <v>34</v>
      </c>
      <c r="J34" s="168" t="s">
        <v>36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70" t="s">
        <v>37</v>
      </c>
      <c r="E35" s="153" t="s">
        <v>38</v>
      </c>
      <c r="F35" s="171">
        <f>ROUND((SUM(BE124:BE136)),  2)</f>
        <v>0</v>
      </c>
      <c r="G35" s="39"/>
      <c r="H35" s="39"/>
      <c r="I35" s="172">
        <v>0.20999999999999999</v>
      </c>
      <c r="J35" s="171">
        <f>ROUND(((SUM(BE124:BE136))*I35),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3" t="s">
        <v>39</v>
      </c>
      <c r="F36" s="171">
        <f>ROUND((SUM(BF124:BF136)),  2)</f>
        <v>0</v>
      </c>
      <c r="G36" s="39"/>
      <c r="H36" s="39"/>
      <c r="I36" s="172">
        <v>0.14999999999999999</v>
      </c>
      <c r="J36" s="171">
        <f>ROUND(((SUM(BF124:BF136))*I36),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3" t="s">
        <v>40</v>
      </c>
      <c r="F37" s="171">
        <f>ROUND((SUM(BG124:BG136)),  2)</f>
        <v>0</v>
      </c>
      <c r="G37" s="39"/>
      <c r="H37" s="39"/>
      <c r="I37" s="172">
        <v>0.20999999999999999</v>
      </c>
      <c r="J37" s="171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3" t="s">
        <v>41</v>
      </c>
      <c r="F38" s="171">
        <f>ROUND((SUM(BH124:BH136)),  2)</f>
        <v>0</v>
      </c>
      <c r="G38" s="39"/>
      <c r="H38" s="39"/>
      <c r="I38" s="172">
        <v>0.14999999999999999</v>
      </c>
      <c r="J38" s="171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3" t="s">
        <v>42</v>
      </c>
      <c r="F39" s="171">
        <f>ROUND((SUM(BI124:BI136)),  2)</f>
        <v>0</v>
      </c>
      <c r="G39" s="39"/>
      <c r="H39" s="39"/>
      <c r="I39" s="172">
        <v>0</v>
      </c>
      <c r="J39" s="171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15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73"/>
      <c r="D41" s="174" t="s">
        <v>43</v>
      </c>
      <c r="E41" s="175"/>
      <c r="F41" s="175"/>
      <c r="G41" s="176" t="s">
        <v>44</v>
      </c>
      <c r="H41" s="177" t="s">
        <v>45</v>
      </c>
      <c r="I41" s="178"/>
      <c r="J41" s="179">
        <f>SUM(J32:J39)</f>
        <v>0</v>
      </c>
      <c r="K41" s="180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155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I43" s="147"/>
      <c r="L43" s="21"/>
    </row>
    <row r="44" s="1" customFormat="1" ht="14.4" customHeight="1">
      <c r="B44" s="21"/>
      <c r="I44" s="147"/>
      <c r="L44" s="21"/>
    </row>
    <row r="45" s="1" customFormat="1" ht="14.4" customHeight="1">
      <c r="B45" s="21"/>
      <c r="I45" s="147"/>
      <c r="L45" s="21"/>
    </row>
    <row r="46" s="1" customFormat="1" ht="14.4" customHeight="1">
      <c r="B46" s="21"/>
      <c r="I46" s="147"/>
      <c r="L46" s="21"/>
    </row>
    <row r="47" s="1" customFormat="1" ht="14.4" customHeight="1">
      <c r="B47" s="21"/>
      <c r="I47" s="147"/>
      <c r="L47" s="21"/>
    </row>
    <row r="48" s="1" customFormat="1" ht="14.4" customHeight="1">
      <c r="B48" s="21"/>
      <c r="I48" s="147"/>
      <c r="L48" s="21"/>
    </row>
    <row r="49" s="1" customFormat="1" ht="14.4" customHeight="1">
      <c r="B49" s="21"/>
      <c r="I49" s="147"/>
      <c r="L49" s="21"/>
    </row>
    <row r="50" s="2" customFormat="1" ht="14.4" customHeight="1">
      <c r="B50" s="64"/>
      <c r="D50" s="181" t="s">
        <v>46</v>
      </c>
      <c r="E50" s="182"/>
      <c r="F50" s="182"/>
      <c r="G50" s="181" t="s">
        <v>47</v>
      </c>
      <c r="H50" s="182"/>
      <c r="I50" s="183"/>
      <c r="J50" s="182"/>
      <c r="K50" s="182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4" t="s">
        <v>48</v>
      </c>
      <c r="E61" s="185"/>
      <c r="F61" s="186" t="s">
        <v>49</v>
      </c>
      <c r="G61" s="184" t="s">
        <v>48</v>
      </c>
      <c r="H61" s="185"/>
      <c r="I61" s="187"/>
      <c r="J61" s="188" t="s">
        <v>49</v>
      </c>
      <c r="K61" s="185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1" t="s">
        <v>50</v>
      </c>
      <c r="E65" s="189"/>
      <c r="F65" s="189"/>
      <c r="G65" s="181" t="s">
        <v>51</v>
      </c>
      <c r="H65" s="189"/>
      <c r="I65" s="190"/>
      <c r="J65" s="189"/>
      <c r="K65" s="18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4" t="s">
        <v>48</v>
      </c>
      <c r="E76" s="185"/>
      <c r="F76" s="186" t="s">
        <v>49</v>
      </c>
      <c r="G76" s="184" t="s">
        <v>48</v>
      </c>
      <c r="H76" s="185"/>
      <c r="I76" s="187"/>
      <c r="J76" s="188" t="s">
        <v>49</v>
      </c>
      <c r="K76" s="185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1"/>
      <c r="C77" s="192"/>
      <c r="D77" s="192"/>
      <c r="E77" s="192"/>
      <c r="F77" s="192"/>
      <c r="G77" s="192"/>
      <c r="H77" s="192"/>
      <c r="I77" s="193"/>
      <c r="J77" s="192"/>
      <c r="K77" s="19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4"/>
      <c r="C81" s="195"/>
      <c r="D81" s="195"/>
      <c r="E81" s="195"/>
      <c r="F81" s="195"/>
      <c r="G81" s="195"/>
      <c r="H81" s="195"/>
      <c r="I81" s="196"/>
      <c r="J81" s="195"/>
      <c r="K81" s="19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15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5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15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97" t="str">
        <f>E7</f>
        <v>Revitalizace školní družiny v Milíně - energetické úspory</v>
      </c>
      <c r="F85" s="33"/>
      <c r="G85" s="33"/>
      <c r="H85" s="33"/>
      <c r="I85" s="15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113</v>
      </c>
      <c r="D86" s="23"/>
      <c r="E86" s="23"/>
      <c r="F86" s="23"/>
      <c r="G86" s="23"/>
      <c r="H86" s="23"/>
      <c r="I86" s="147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97" t="s">
        <v>114</v>
      </c>
      <c r="F87" s="41"/>
      <c r="G87" s="41"/>
      <c r="H87" s="41"/>
      <c r="I87" s="15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115</v>
      </c>
      <c r="D88" s="41"/>
      <c r="E88" s="41"/>
      <c r="F88" s="41"/>
      <c r="G88" s="41"/>
      <c r="H88" s="41"/>
      <c r="I88" s="15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1.2 - Akustická opatření</v>
      </c>
      <c r="F89" s="41"/>
      <c r="G89" s="41"/>
      <c r="H89" s="41"/>
      <c r="I89" s="155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5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19</v>
      </c>
      <c r="D91" s="41"/>
      <c r="E91" s="41"/>
      <c r="F91" s="28" t="str">
        <f>F14</f>
        <v>Milín 262 31, č.p. 248</v>
      </c>
      <c r="G91" s="41"/>
      <c r="H91" s="41"/>
      <c r="I91" s="157" t="s">
        <v>21</v>
      </c>
      <c r="J91" s="80" t="str">
        <f>IF(J14="","",J14)</f>
        <v>2. 12. 2020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155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23</v>
      </c>
      <c r="D93" s="41"/>
      <c r="E93" s="41"/>
      <c r="F93" s="28" t="str">
        <f>E17</f>
        <v xml:space="preserve"> </v>
      </c>
      <c r="G93" s="41"/>
      <c r="H93" s="41"/>
      <c r="I93" s="157" t="s">
        <v>29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27</v>
      </c>
      <c r="D94" s="41"/>
      <c r="E94" s="41"/>
      <c r="F94" s="28" t="str">
        <f>IF(E20="","",E20)</f>
        <v>Vyplň údaj</v>
      </c>
      <c r="G94" s="41"/>
      <c r="H94" s="41"/>
      <c r="I94" s="157" t="s">
        <v>31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5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98" t="s">
        <v>118</v>
      </c>
      <c r="D96" s="199"/>
      <c r="E96" s="199"/>
      <c r="F96" s="199"/>
      <c r="G96" s="199"/>
      <c r="H96" s="199"/>
      <c r="I96" s="200"/>
      <c r="J96" s="201" t="s">
        <v>119</v>
      </c>
      <c r="K96" s="199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155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202" t="s">
        <v>120</v>
      </c>
      <c r="D98" s="41"/>
      <c r="E98" s="41"/>
      <c r="F98" s="41"/>
      <c r="G98" s="41"/>
      <c r="H98" s="41"/>
      <c r="I98" s="155"/>
      <c r="J98" s="111">
        <f>J124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121</v>
      </c>
    </row>
    <row r="99" s="9" customFormat="1" ht="24.96" customHeight="1">
      <c r="A99" s="9"/>
      <c r="B99" s="203"/>
      <c r="C99" s="204"/>
      <c r="D99" s="205" t="s">
        <v>122</v>
      </c>
      <c r="E99" s="206"/>
      <c r="F99" s="206"/>
      <c r="G99" s="206"/>
      <c r="H99" s="206"/>
      <c r="I99" s="207"/>
      <c r="J99" s="208">
        <f>J125</f>
        <v>0</v>
      </c>
      <c r="K99" s="204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10"/>
      <c r="C100" s="134"/>
      <c r="D100" s="211" t="s">
        <v>128</v>
      </c>
      <c r="E100" s="212"/>
      <c r="F100" s="212"/>
      <c r="G100" s="212"/>
      <c r="H100" s="212"/>
      <c r="I100" s="213"/>
      <c r="J100" s="214">
        <f>J126</f>
        <v>0</v>
      </c>
      <c r="K100" s="134"/>
      <c r="L100" s="21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203"/>
      <c r="C101" s="204"/>
      <c r="D101" s="205" t="s">
        <v>133</v>
      </c>
      <c r="E101" s="206"/>
      <c r="F101" s="206"/>
      <c r="G101" s="206"/>
      <c r="H101" s="206"/>
      <c r="I101" s="207"/>
      <c r="J101" s="208">
        <f>J128</f>
        <v>0</v>
      </c>
      <c r="K101" s="204"/>
      <c r="L101" s="20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210"/>
      <c r="C102" s="134"/>
      <c r="D102" s="211" t="s">
        <v>139</v>
      </c>
      <c r="E102" s="212"/>
      <c r="F102" s="212"/>
      <c r="G102" s="212"/>
      <c r="H102" s="212"/>
      <c r="I102" s="213"/>
      <c r="J102" s="214">
        <f>J129</f>
        <v>0</v>
      </c>
      <c r="K102" s="134"/>
      <c r="L102" s="21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155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193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196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145</v>
      </c>
      <c r="D109" s="41"/>
      <c r="E109" s="41"/>
      <c r="F109" s="41"/>
      <c r="G109" s="41"/>
      <c r="H109" s="41"/>
      <c r="I109" s="15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15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15</v>
      </c>
      <c r="D111" s="41"/>
      <c r="E111" s="41"/>
      <c r="F111" s="41"/>
      <c r="G111" s="41"/>
      <c r="H111" s="41"/>
      <c r="I111" s="15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97" t="str">
        <f>E7</f>
        <v>Revitalizace školní družiny v Milíně - energetické úspory</v>
      </c>
      <c r="F112" s="33"/>
      <c r="G112" s="33"/>
      <c r="H112" s="33"/>
      <c r="I112" s="15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1" customFormat="1" ht="12" customHeight="1">
      <c r="B113" s="22"/>
      <c r="C113" s="33" t="s">
        <v>113</v>
      </c>
      <c r="D113" s="23"/>
      <c r="E113" s="23"/>
      <c r="F113" s="23"/>
      <c r="G113" s="23"/>
      <c r="H113" s="23"/>
      <c r="I113" s="147"/>
      <c r="J113" s="23"/>
      <c r="K113" s="23"/>
      <c r="L113" s="21"/>
    </row>
    <row r="114" s="2" customFormat="1" ht="16.5" customHeight="1">
      <c r="A114" s="39"/>
      <c r="B114" s="40"/>
      <c r="C114" s="41"/>
      <c r="D114" s="41"/>
      <c r="E114" s="197" t="s">
        <v>114</v>
      </c>
      <c r="F114" s="41"/>
      <c r="G114" s="41"/>
      <c r="H114" s="41"/>
      <c r="I114" s="155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115</v>
      </c>
      <c r="D115" s="41"/>
      <c r="E115" s="41"/>
      <c r="F115" s="41"/>
      <c r="G115" s="41"/>
      <c r="H115" s="41"/>
      <c r="I115" s="15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E11</f>
        <v>1.2 - Akustická opatření</v>
      </c>
      <c r="F116" s="41"/>
      <c r="G116" s="41"/>
      <c r="H116" s="41"/>
      <c r="I116" s="155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155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19</v>
      </c>
      <c r="D118" s="41"/>
      <c r="E118" s="41"/>
      <c r="F118" s="28" t="str">
        <f>F14</f>
        <v>Milín 262 31, č.p. 248</v>
      </c>
      <c r="G118" s="41"/>
      <c r="H118" s="41"/>
      <c r="I118" s="157" t="s">
        <v>21</v>
      </c>
      <c r="J118" s="80" t="str">
        <f>IF(J14="","",J14)</f>
        <v>2. 12. 2020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155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23</v>
      </c>
      <c r="D120" s="41"/>
      <c r="E120" s="41"/>
      <c r="F120" s="28" t="str">
        <f>E17</f>
        <v xml:space="preserve"> </v>
      </c>
      <c r="G120" s="41"/>
      <c r="H120" s="41"/>
      <c r="I120" s="157" t="s">
        <v>29</v>
      </c>
      <c r="J120" s="37" t="str">
        <f>E23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27</v>
      </c>
      <c r="D121" s="41"/>
      <c r="E121" s="41"/>
      <c r="F121" s="28" t="str">
        <f>IF(E20="","",E20)</f>
        <v>Vyplň údaj</v>
      </c>
      <c r="G121" s="41"/>
      <c r="H121" s="41"/>
      <c r="I121" s="157" t="s">
        <v>31</v>
      </c>
      <c r="J121" s="37" t="str">
        <f>E26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155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216"/>
      <c r="B123" s="217"/>
      <c r="C123" s="218" t="s">
        <v>146</v>
      </c>
      <c r="D123" s="219" t="s">
        <v>58</v>
      </c>
      <c r="E123" s="219" t="s">
        <v>54</v>
      </c>
      <c r="F123" s="219" t="s">
        <v>55</v>
      </c>
      <c r="G123" s="219" t="s">
        <v>147</v>
      </c>
      <c r="H123" s="219" t="s">
        <v>148</v>
      </c>
      <c r="I123" s="220" t="s">
        <v>149</v>
      </c>
      <c r="J123" s="221" t="s">
        <v>119</v>
      </c>
      <c r="K123" s="222" t="s">
        <v>150</v>
      </c>
      <c r="L123" s="223"/>
      <c r="M123" s="101" t="s">
        <v>1</v>
      </c>
      <c r="N123" s="102" t="s">
        <v>37</v>
      </c>
      <c r="O123" s="102" t="s">
        <v>151</v>
      </c>
      <c r="P123" s="102" t="s">
        <v>152</v>
      </c>
      <c r="Q123" s="102" t="s">
        <v>153</v>
      </c>
      <c r="R123" s="102" t="s">
        <v>154</v>
      </c>
      <c r="S123" s="102" t="s">
        <v>155</v>
      </c>
      <c r="T123" s="103" t="s">
        <v>156</v>
      </c>
      <c r="U123" s="216"/>
      <c r="V123" s="216"/>
      <c r="W123" s="216"/>
      <c r="X123" s="216"/>
      <c r="Y123" s="216"/>
      <c r="Z123" s="216"/>
      <c r="AA123" s="216"/>
      <c r="AB123" s="216"/>
      <c r="AC123" s="216"/>
      <c r="AD123" s="216"/>
      <c r="AE123" s="216"/>
    </row>
    <row r="124" s="2" customFormat="1" ht="22.8" customHeight="1">
      <c r="A124" s="39"/>
      <c r="B124" s="40"/>
      <c r="C124" s="108" t="s">
        <v>157</v>
      </c>
      <c r="D124" s="41"/>
      <c r="E124" s="41"/>
      <c r="F124" s="41"/>
      <c r="G124" s="41"/>
      <c r="H124" s="41"/>
      <c r="I124" s="155"/>
      <c r="J124" s="224">
        <f>BK124</f>
        <v>0</v>
      </c>
      <c r="K124" s="41"/>
      <c r="L124" s="45"/>
      <c r="M124" s="104"/>
      <c r="N124" s="225"/>
      <c r="O124" s="105"/>
      <c r="P124" s="226">
        <f>P125+P128</f>
        <v>0</v>
      </c>
      <c r="Q124" s="105"/>
      <c r="R124" s="226">
        <f>R125+R128</f>
        <v>0.36180000000000001</v>
      </c>
      <c r="S124" s="105"/>
      <c r="T124" s="227">
        <f>T125+T128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72</v>
      </c>
      <c r="AU124" s="18" t="s">
        <v>121</v>
      </c>
      <c r="BK124" s="228">
        <f>BK125+BK128</f>
        <v>0</v>
      </c>
    </row>
    <row r="125" s="12" customFormat="1" ht="25.92" customHeight="1">
      <c r="A125" s="12"/>
      <c r="B125" s="229"/>
      <c r="C125" s="230"/>
      <c r="D125" s="231" t="s">
        <v>72</v>
      </c>
      <c r="E125" s="232" t="s">
        <v>158</v>
      </c>
      <c r="F125" s="232" t="s">
        <v>159</v>
      </c>
      <c r="G125" s="230"/>
      <c r="H125" s="230"/>
      <c r="I125" s="233"/>
      <c r="J125" s="234">
        <f>BK125</f>
        <v>0</v>
      </c>
      <c r="K125" s="230"/>
      <c r="L125" s="235"/>
      <c r="M125" s="236"/>
      <c r="N125" s="237"/>
      <c r="O125" s="237"/>
      <c r="P125" s="238">
        <f>P126</f>
        <v>0</v>
      </c>
      <c r="Q125" s="237"/>
      <c r="R125" s="238">
        <f>R126</f>
        <v>0</v>
      </c>
      <c r="S125" s="237"/>
      <c r="T125" s="239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40" t="s">
        <v>77</v>
      </c>
      <c r="AT125" s="241" t="s">
        <v>72</v>
      </c>
      <c r="AU125" s="241" t="s">
        <v>73</v>
      </c>
      <c r="AY125" s="240" t="s">
        <v>160</v>
      </c>
      <c r="BK125" s="242">
        <f>BK126</f>
        <v>0</v>
      </c>
    </row>
    <row r="126" s="12" customFormat="1" ht="22.8" customHeight="1">
      <c r="A126" s="12"/>
      <c r="B126" s="229"/>
      <c r="C126" s="230"/>
      <c r="D126" s="231" t="s">
        <v>72</v>
      </c>
      <c r="E126" s="243" t="s">
        <v>220</v>
      </c>
      <c r="F126" s="243" t="s">
        <v>419</v>
      </c>
      <c r="G126" s="230"/>
      <c r="H126" s="230"/>
      <c r="I126" s="233"/>
      <c r="J126" s="244">
        <f>BK126</f>
        <v>0</v>
      </c>
      <c r="K126" s="230"/>
      <c r="L126" s="235"/>
      <c r="M126" s="236"/>
      <c r="N126" s="237"/>
      <c r="O126" s="237"/>
      <c r="P126" s="238">
        <f>P127</f>
        <v>0</v>
      </c>
      <c r="Q126" s="237"/>
      <c r="R126" s="238">
        <f>R127</f>
        <v>0</v>
      </c>
      <c r="S126" s="237"/>
      <c r="T126" s="239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40" t="s">
        <v>77</v>
      </c>
      <c r="AT126" s="241" t="s">
        <v>72</v>
      </c>
      <c r="AU126" s="241" t="s">
        <v>77</v>
      </c>
      <c r="AY126" s="240" t="s">
        <v>160</v>
      </c>
      <c r="BK126" s="242">
        <f>BK127</f>
        <v>0</v>
      </c>
    </row>
    <row r="127" s="2" customFormat="1" ht="21.75" customHeight="1">
      <c r="A127" s="39"/>
      <c r="B127" s="40"/>
      <c r="C127" s="245" t="s">
        <v>837</v>
      </c>
      <c r="D127" s="245" t="s">
        <v>162</v>
      </c>
      <c r="E127" s="246" t="s">
        <v>521</v>
      </c>
      <c r="F127" s="247" t="s">
        <v>522</v>
      </c>
      <c r="G127" s="248" t="s">
        <v>165</v>
      </c>
      <c r="H127" s="249">
        <v>20.100000000000001</v>
      </c>
      <c r="I127" s="250"/>
      <c r="J127" s="251">
        <f>ROUND(I127*H127,2)</f>
        <v>0</v>
      </c>
      <c r="K127" s="252"/>
      <c r="L127" s="45"/>
      <c r="M127" s="253" t="s">
        <v>1</v>
      </c>
      <c r="N127" s="254" t="s">
        <v>38</v>
      </c>
      <c r="O127" s="92"/>
      <c r="P127" s="255">
        <f>O127*H127</f>
        <v>0</v>
      </c>
      <c r="Q127" s="255">
        <v>0</v>
      </c>
      <c r="R127" s="255">
        <f>Q127*H127</f>
        <v>0</v>
      </c>
      <c r="S127" s="255">
        <v>0</v>
      </c>
      <c r="T127" s="256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57" t="s">
        <v>166</v>
      </c>
      <c r="AT127" s="257" t="s">
        <v>162</v>
      </c>
      <c r="AU127" s="257" t="s">
        <v>81</v>
      </c>
      <c r="AY127" s="18" t="s">
        <v>160</v>
      </c>
      <c r="BE127" s="258">
        <f>IF(N127="základní",J127,0)</f>
        <v>0</v>
      </c>
      <c r="BF127" s="258">
        <f>IF(N127="snížená",J127,0)</f>
        <v>0</v>
      </c>
      <c r="BG127" s="258">
        <f>IF(N127="zákl. přenesená",J127,0)</f>
        <v>0</v>
      </c>
      <c r="BH127" s="258">
        <f>IF(N127="sníž. přenesená",J127,0)</f>
        <v>0</v>
      </c>
      <c r="BI127" s="258">
        <f>IF(N127="nulová",J127,0)</f>
        <v>0</v>
      </c>
      <c r="BJ127" s="18" t="s">
        <v>77</v>
      </c>
      <c r="BK127" s="258">
        <f>ROUND(I127*H127,2)</f>
        <v>0</v>
      </c>
      <c r="BL127" s="18" t="s">
        <v>166</v>
      </c>
      <c r="BM127" s="257" t="s">
        <v>1208</v>
      </c>
    </row>
    <row r="128" s="12" customFormat="1" ht="25.92" customHeight="1">
      <c r="A128" s="12"/>
      <c r="B128" s="229"/>
      <c r="C128" s="230"/>
      <c r="D128" s="231" t="s">
        <v>72</v>
      </c>
      <c r="E128" s="232" t="s">
        <v>567</v>
      </c>
      <c r="F128" s="232" t="s">
        <v>568</v>
      </c>
      <c r="G128" s="230"/>
      <c r="H128" s="230"/>
      <c r="I128" s="233"/>
      <c r="J128" s="234">
        <f>BK128</f>
        <v>0</v>
      </c>
      <c r="K128" s="230"/>
      <c r="L128" s="235"/>
      <c r="M128" s="236"/>
      <c r="N128" s="237"/>
      <c r="O128" s="237"/>
      <c r="P128" s="238">
        <f>P129</f>
        <v>0</v>
      </c>
      <c r="Q128" s="237"/>
      <c r="R128" s="238">
        <f>R129</f>
        <v>0.36180000000000001</v>
      </c>
      <c r="S128" s="237"/>
      <c r="T128" s="239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40" t="s">
        <v>81</v>
      </c>
      <c r="AT128" s="241" t="s">
        <v>72</v>
      </c>
      <c r="AU128" s="241" t="s">
        <v>73</v>
      </c>
      <c r="AY128" s="240" t="s">
        <v>160</v>
      </c>
      <c r="BK128" s="242">
        <f>BK129</f>
        <v>0</v>
      </c>
    </row>
    <row r="129" s="12" customFormat="1" ht="22.8" customHeight="1">
      <c r="A129" s="12"/>
      <c r="B129" s="229"/>
      <c r="C129" s="230"/>
      <c r="D129" s="231" t="s">
        <v>72</v>
      </c>
      <c r="E129" s="243" t="s">
        <v>806</v>
      </c>
      <c r="F129" s="243" t="s">
        <v>807</v>
      </c>
      <c r="G129" s="230"/>
      <c r="H129" s="230"/>
      <c r="I129" s="233"/>
      <c r="J129" s="244">
        <f>BK129</f>
        <v>0</v>
      </c>
      <c r="K129" s="230"/>
      <c r="L129" s="235"/>
      <c r="M129" s="236"/>
      <c r="N129" s="237"/>
      <c r="O129" s="237"/>
      <c r="P129" s="238">
        <f>SUM(P130:P136)</f>
        <v>0</v>
      </c>
      <c r="Q129" s="237"/>
      <c r="R129" s="238">
        <f>SUM(R130:R136)</f>
        <v>0.36180000000000001</v>
      </c>
      <c r="S129" s="237"/>
      <c r="T129" s="239">
        <f>SUM(T130:T136)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40" t="s">
        <v>81</v>
      </c>
      <c r="AT129" s="241" t="s">
        <v>72</v>
      </c>
      <c r="AU129" s="241" t="s">
        <v>77</v>
      </c>
      <c r="AY129" s="240" t="s">
        <v>160</v>
      </c>
      <c r="BK129" s="242">
        <f>SUM(BK130:BK136)</f>
        <v>0</v>
      </c>
    </row>
    <row r="130" s="2" customFormat="1" ht="21.75" customHeight="1">
      <c r="A130" s="39"/>
      <c r="B130" s="40"/>
      <c r="C130" s="245" t="s">
        <v>1209</v>
      </c>
      <c r="D130" s="245" t="s">
        <v>162</v>
      </c>
      <c r="E130" s="246" t="s">
        <v>1210</v>
      </c>
      <c r="F130" s="247" t="s">
        <v>1211</v>
      </c>
      <c r="G130" s="248" t="s">
        <v>165</v>
      </c>
      <c r="H130" s="249">
        <v>20.100000000000001</v>
      </c>
      <c r="I130" s="250"/>
      <c r="J130" s="251">
        <f>ROUND(I130*H130,2)</f>
        <v>0</v>
      </c>
      <c r="K130" s="252"/>
      <c r="L130" s="45"/>
      <c r="M130" s="253" t="s">
        <v>1</v>
      </c>
      <c r="N130" s="254" t="s">
        <v>38</v>
      </c>
      <c r="O130" s="92"/>
      <c r="P130" s="255">
        <f>O130*H130</f>
        <v>0</v>
      </c>
      <c r="Q130" s="255">
        <v>0.017999999999999999</v>
      </c>
      <c r="R130" s="255">
        <f>Q130*H130</f>
        <v>0.36180000000000001</v>
      </c>
      <c r="S130" s="255">
        <v>0</v>
      </c>
      <c r="T130" s="25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57" t="s">
        <v>258</v>
      </c>
      <c r="AT130" s="257" t="s">
        <v>162</v>
      </c>
      <c r="AU130" s="257" t="s">
        <v>81</v>
      </c>
      <c r="AY130" s="18" t="s">
        <v>160</v>
      </c>
      <c r="BE130" s="258">
        <f>IF(N130="základní",J130,0)</f>
        <v>0</v>
      </c>
      <c r="BF130" s="258">
        <f>IF(N130="snížená",J130,0)</f>
        <v>0</v>
      </c>
      <c r="BG130" s="258">
        <f>IF(N130="zákl. přenesená",J130,0)</f>
        <v>0</v>
      </c>
      <c r="BH130" s="258">
        <f>IF(N130="sníž. přenesená",J130,0)</f>
        <v>0</v>
      </c>
      <c r="BI130" s="258">
        <f>IF(N130="nulová",J130,0)</f>
        <v>0</v>
      </c>
      <c r="BJ130" s="18" t="s">
        <v>77</v>
      </c>
      <c r="BK130" s="258">
        <f>ROUND(I130*H130,2)</f>
        <v>0</v>
      </c>
      <c r="BL130" s="18" t="s">
        <v>258</v>
      </c>
      <c r="BM130" s="257" t="s">
        <v>1212</v>
      </c>
    </row>
    <row r="131" s="13" customFormat="1">
      <c r="A131" s="13"/>
      <c r="B131" s="259"/>
      <c r="C131" s="260"/>
      <c r="D131" s="261" t="s">
        <v>168</v>
      </c>
      <c r="E131" s="262" t="s">
        <v>1</v>
      </c>
      <c r="F131" s="263" t="s">
        <v>1213</v>
      </c>
      <c r="G131" s="260"/>
      <c r="H131" s="264">
        <v>20.100000000000001</v>
      </c>
      <c r="I131" s="265"/>
      <c r="J131" s="260"/>
      <c r="K131" s="260"/>
      <c r="L131" s="266"/>
      <c r="M131" s="267"/>
      <c r="N131" s="268"/>
      <c r="O131" s="268"/>
      <c r="P131" s="268"/>
      <c r="Q131" s="268"/>
      <c r="R131" s="268"/>
      <c r="S131" s="268"/>
      <c r="T131" s="26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70" t="s">
        <v>168</v>
      </c>
      <c r="AU131" s="270" t="s">
        <v>81</v>
      </c>
      <c r="AV131" s="13" t="s">
        <v>81</v>
      </c>
      <c r="AW131" s="13" t="s">
        <v>30</v>
      </c>
      <c r="AX131" s="13" t="s">
        <v>73</v>
      </c>
      <c r="AY131" s="270" t="s">
        <v>160</v>
      </c>
    </row>
    <row r="132" s="14" customFormat="1">
      <c r="A132" s="14"/>
      <c r="B132" s="271"/>
      <c r="C132" s="272"/>
      <c r="D132" s="261" t="s">
        <v>168</v>
      </c>
      <c r="E132" s="273" t="s">
        <v>1</v>
      </c>
      <c r="F132" s="274" t="s">
        <v>1214</v>
      </c>
      <c r="G132" s="272"/>
      <c r="H132" s="273" t="s">
        <v>1</v>
      </c>
      <c r="I132" s="275"/>
      <c r="J132" s="272"/>
      <c r="K132" s="272"/>
      <c r="L132" s="276"/>
      <c r="M132" s="277"/>
      <c r="N132" s="278"/>
      <c r="O132" s="278"/>
      <c r="P132" s="278"/>
      <c r="Q132" s="278"/>
      <c r="R132" s="278"/>
      <c r="S132" s="278"/>
      <c r="T132" s="27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80" t="s">
        <v>168</v>
      </c>
      <c r="AU132" s="280" t="s">
        <v>81</v>
      </c>
      <c r="AV132" s="14" t="s">
        <v>77</v>
      </c>
      <c r="AW132" s="14" t="s">
        <v>30</v>
      </c>
      <c r="AX132" s="14" t="s">
        <v>73</v>
      </c>
      <c r="AY132" s="280" t="s">
        <v>160</v>
      </c>
    </row>
    <row r="133" s="15" customFormat="1">
      <c r="A133" s="15"/>
      <c r="B133" s="281"/>
      <c r="C133" s="282"/>
      <c r="D133" s="261" t="s">
        <v>168</v>
      </c>
      <c r="E133" s="283" t="s">
        <v>1</v>
      </c>
      <c r="F133" s="284" t="s">
        <v>171</v>
      </c>
      <c r="G133" s="282"/>
      <c r="H133" s="285">
        <v>20.100000000000001</v>
      </c>
      <c r="I133" s="286"/>
      <c r="J133" s="282"/>
      <c r="K133" s="282"/>
      <c r="L133" s="287"/>
      <c r="M133" s="288"/>
      <c r="N133" s="289"/>
      <c r="O133" s="289"/>
      <c r="P133" s="289"/>
      <c r="Q133" s="289"/>
      <c r="R133" s="289"/>
      <c r="S133" s="289"/>
      <c r="T133" s="290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91" t="s">
        <v>168</v>
      </c>
      <c r="AU133" s="291" t="s">
        <v>81</v>
      </c>
      <c r="AV133" s="15" t="s">
        <v>166</v>
      </c>
      <c r="AW133" s="15" t="s">
        <v>30</v>
      </c>
      <c r="AX133" s="15" t="s">
        <v>77</v>
      </c>
      <c r="AY133" s="291" t="s">
        <v>160</v>
      </c>
    </row>
    <row r="134" s="2" customFormat="1" ht="21.75" customHeight="1">
      <c r="A134" s="39"/>
      <c r="B134" s="40"/>
      <c r="C134" s="292" t="s">
        <v>1215</v>
      </c>
      <c r="D134" s="292" t="s">
        <v>230</v>
      </c>
      <c r="E134" s="293" t="s">
        <v>1216</v>
      </c>
      <c r="F134" s="294" t="s">
        <v>1217</v>
      </c>
      <c r="G134" s="295" t="s">
        <v>165</v>
      </c>
      <c r="H134" s="296">
        <v>23.114999999999998</v>
      </c>
      <c r="I134" s="297"/>
      <c r="J134" s="298">
        <f>ROUND(I134*H134,2)</f>
        <v>0</v>
      </c>
      <c r="K134" s="299"/>
      <c r="L134" s="300"/>
      <c r="M134" s="301" t="s">
        <v>1</v>
      </c>
      <c r="N134" s="302" t="s">
        <v>38</v>
      </c>
      <c r="O134" s="92"/>
      <c r="P134" s="255">
        <f>O134*H134</f>
        <v>0</v>
      </c>
      <c r="Q134" s="255">
        <v>0</v>
      </c>
      <c r="R134" s="255">
        <f>Q134*H134</f>
        <v>0</v>
      </c>
      <c r="S134" s="255">
        <v>0</v>
      </c>
      <c r="T134" s="256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57" t="s">
        <v>343</v>
      </c>
      <c r="AT134" s="257" t="s">
        <v>230</v>
      </c>
      <c r="AU134" s="257" t="s">
        <v>81</v>
      </c>
      <c r="AY134" s="18" t="s">
        <v>160</v>
      </c>
      <c r="BE134" s="258">
        <f>IF(N134="základní",J134,0)</f>
        <v>0</v>
      </c>
      <c r="BF134" s="258">
        <f>IF(N134="snížená",J134,0)</f>
        <v>0</v>
      </c>
      <c r="BG134" s="258">
        <f>IF(N134="zákl. přenesená",J134,0)</f>
        <v>0</v>
      </c>
      <c r="BH134" s="258">
        <f>IF(N134="sníž. přenesená",J134,0)</f>
        <v>0</v>
      </c>
      <c r="BI134" s="258">
        <f>IF(N134="nulová",J134,0)</f>
        <v>0</v>
      </c>
      <c r="BJ134" s="18" t="s">
        <v>77</v>
      </c>
      <c r="BK134" s="258">
        <f>ROUND(I134*H134,2)</f>
        <v>0</v>
      </c>
      <c r="BL134" s="18" t="s">
        <v>258</v>
      </c>
      <c r="BM134" s="257" t="s">
        <v>1218</v>
      </c>
    </row>
    <row r="135" s="13" customFormat="1">
      <c r="A135" s="13"/>
      <c r="B135" s="259"/>
      <c r="C135" s="260"/>
      <c r="D135" s="261" t="s">
        <v>168</v>
      </c>
      <c r="E135" s="262" t="s">
        <v>1</v>
      </c>
      <c r="F135" s="263" t="s">
        <v>1219</v>
      </c>
      <c r="G135" s="260"/>
      <c r="H135" s="264">
        <v>23.114999999999998</v>
      </c>
      <c r="I135" s="265"/>
      <c r="J135" s="260"/>
      <c r="K135" s="260"/>
      <c r="L135" s="266"/>
      <c r="M135" s="267"/>
      <c r="N135" s="268"/>
      <c r="O135" s="268"/>
      <c r="P135" s="268"/>
      <c r="Q135" s="268"/>
      <c r="R135" s="268"/>
      <c r="S135" s="268"/>
      <c r="T135" s="26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70" t="s">
        <v>168</v>
      </c>
      <c r="AU135" s="270" t="s">
        <v>81</v>
      </c>
      <c r="AV135" s="13" t="s">
        <v>81</v>
      </c>
      <c r="AW135" s="13" t="s">
        <v>30</v>
      </c>
      <c r="AX135" s="13" t="s">
        <v>77</v>
      </c>
      <c r="AY135" s="270" t="s">
        <v>160</v>
      </c>
    </row>
    <row r="136" s="2" customFormat="1" ht="21.75" customHeight="1">
      <c r="A136" s="39"/>
      <c r="B136" s="40"/>
      <c r="C136" s="245" t="s">
        <v>832</v>
      </c>
      <c r="D136" s="245" t="s">
        <v>162</v>
      </c>
      <c r="E136" s="246" t="s">
        <v>1220</v>
      </c>
      <c r="F136" s="247" t="s">
        <v>1221</v>
      </c>
      <c r="G136" s="248" t="s">
        <v>188</v>
      </c>
      <c r="H136" s="249">
        <v>0.36199999999999999</v>
      </c>
      <c r="I136" s="250"/>
      <c r="J136" s="251">
        <f>ROUND(I136*H136,2)</f>
        <v>0</v>
      </c>
      <c r="K136" s="252"/>
      <c r="L136" s="45"/>
      <c r="M136" s="315" t="s">
        <v>1</v>
      </c>
      <c r="N136" s="316" t="s">
        <v>38</v>
      </c>
      <c r="O136" s="317"/>
      <c r="P136" s="318">
        <f>O136*H136</f>
        <v>0</v>
      </c>
      <c r="Q136" s="318">
        <v>0</v>
      </c>
      <c r="R136" s="318">
        <f>Q136*H136</f>
        <v>0</v>
      </c>
      <c r="S136" s="318">
        <v>0</v>
      </c>
      <c r="T136" s="31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57" t="s">
        <v>258</v>
      </c>
      <c r="AT136" s="257" t="s">
        <v>162</v>
      </c>
      <c r="AU136" s="257" t="s">
        <v>81</v>
      </c>
      <c r="AY136" s="18" t="s">
        <v>160</v>
      </c>
      <c r="BE136" s="258">
        <f>IF(N136="základní",J136,0)</f>
        <v>0</v>
      </c>
      <c r="BF136" s="258">
        <f>IF(N136="snížená",J136,0)</f>
        <v>0</v>
      </c>
      <c r="BG136" s="258">
        <f>IF(N136="zákl. přenesená",J136,0)</f>
        <v>0</v>
      </c>
      <c r="BH136" s="258">
        <f>IF(N136="sníž. přenesená",J136,0)</f>
        <v>0</v>
      </c>
      <c r="BI136" s="258">
        <f>IF(N136="nulová",J136,0)</f>
        <v>0</v>
      </c>
      <c r="BJ136" s="18" t="s">
        <v>77</v>
      </c>
      <c r="BK136" s="258">
        <f>ROUND(I136*H136,2)</f>
        <v>0</v>
      </c>
      <c r="BL136" s="18" t="s">
        <v>258</v>
      </c>
      <c r="BM136" s="257" t="s">
        <v>1222</v>
      </c>
    </row>
    <row r="137" s="2" customFormat="1" ht="6.96" customHeight="1">
      <c r="A137" s="39"/>
      <c r="B137" s="67"/>
      <c r="C137" s="68"/>
      <c r="D137" s="68"/>
      <c r="E137" s="68"/>
      <c r="F137" s="68"/>
      <c r="G137" s="68"/>
      <c r="H137" s="68"/>
      <c r="I137" s="193"/>
      <c r="J137" s="68"/>
      <c r="K137" s="68"/>
      <c r="L137" s="45"/>
      <c r="M137" s="39"/>
      <c r="O137" s="39"/>
      <c r="P137" s="39"/>
      <c r="Q137" s="39"/>
      <c r="R137" s="39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</sheetData>
  <sheetProtection sheet="1" autoFilter="0" formatColumns="0" formatRows="0" objects="1" scenarios="1" spinCount="100000" saltValue="RHtT1se3MUYEs4LhBxWUc152hmS/9I945RThXUXYXg25W7Zc7e9o5YN13QEfwYWaWfZx3beqKuxCpvfGUUAdNQ==" hashValue="6j7ebYneIiongRskF6VU89W1RmLzlfAqwc4BcPz7/cxbIYRbQBOUOA+oAOOSwTqKDD3byZ+S2ZBkiCW0tu94qA==" algorithmName="SHA-512" password="CC35"/>
  <autoFilter ref="C123:K13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50"/>
      <c r="J3" s="149"/>
      <c r="K3" s="149"/>
      <c r="L3" s="21"/>
      <c r="AT3" s="18" t="s">
        <v>81</v>
      </c>
    </row>
    <row r="4" s="1" customFormat="1" ht="24.96" customHeight="1">
      <c r="B4" s="21"/>
      <c r="D4" s="151" t="s">
        <v>112</v>
      </c>
      <c r="I4" s="147"/>
      <c r="L4" s="21"/>
      <c r="M4" s="152" t="s">
        <v>10</v>
      </c>
      <c r="AT4" s="18" t="s">
        <v>4</v>
      </c>
    </row>
    <row r="5" s="1" customFormat="1" ht="6.96" customHeight="1">
      <c r="B5" s="21"/>
      <c r="I5" s="147"/>
      <c r="L5" s="21"/>
    </row>
    <row r="6" s="1" customFormat="1" ht="12" customHeight="1">
      <c r="B6" s="21"/>
      <c r="D6" s="153" t="s">
        <v>15</v>
      </c>
      <c r="I6" s="147"/>
      <c r="L6" s="21"/>
    </row>
    <row r="7" s="1" customFormat="1" ht="16.5" customHeight="1">
      <c r="B7" s="21"/>
      <c r="E7" s="154" t="str">
        <f>'Rekapitulace stavby'!K6</f>
        <v>Revitalizace školní družiny v Milíně - energetické úspory</v>
      </c>
      <c r="F7" s="153"/>
      <c r="G7" s="153"/>
      <c r="H7" s="153"/>
      <c r="I7" s="147"/>
      <c r="L7" s="21"/>
    </row>
    <row r="8" s="1" customFormat="1" ht="12" customHeight="1">
      <c r="B8" s="21"/>
      <c r="D8" s="153" t="s">
        <v>113</v>
      </c>
      <c r="I8" s="147"/>
      <c r="L8" s="21"/>
    </row>
    <row r="9" s="2" customFormat="1" ht="16.5" customHeight="1">
      <c r="A9" s="39"/>
      <c r="B9" s="45"/>
      <c r="C9" s="39"/>
      <c r="D9" s="39"/>
      <c r="E9" s="154" t="s">
        <v>114</v>
      </c>
      <c r="F9" s="39"/>
      <c r="G9" s="39"/>
      <c r="H9" s="39"/>
      <c r="I9" s="15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3" t="s">
        <v>115</v>
      </c>
      <c r="E10" s="39"/>
      <c r="F10" s="39"/>
      <c r="G10" s="39"/>
      <c r="H10" s="39"/>
      <c r="I10" s="15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6" t="s">
        <v>1223</v>
      </c>
      <c r="F11" s="39"/>
      <c r="G11" s="39"/>
      <c r="H11" s="39"/>
      <c r="I11" s="155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155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3" t="s">
        <v>17</v>
      </c>
      <c r="E13" s="39"/>
      <c r="F13" s="142" t="s">
        <v>1</v>
      </c>
      <c r="G13" s="39"/>
      <c r="H13" s="39"/>
      <c r="I13" s="157" t="s">
        <v>18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3" t="s">
        <v>19</v>
      </c>
      <c r="E14" s="39"/>
      <c r="F14" s="142" t="s">
        <v>20</v>
      </c>
      <c r="G14" s="39"/>
      <c r="H14" s="39"/>
      <c r="I14" s="157" t="s">
        <v>21</v>
      </c>
      <c r="J14" s="158" t="str">
        <f>'Rekapitulace stavby'!AN8</f>
        <v>2. 12. 2020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155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3" t="s">
        <v>23</v>
      </c>
      <c r="E16" s="39"/>
      <c r="F16" s="39"/>
      <c r="G16" s="39"/>
      <c r="H16" s="39"/>
      <c r="I16" s="157" t="s">
        <v>24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7" t="s">
        <v>26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155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3" t="s">
        <v>27</v>
      </c>
      <c r="E19" s="39"/>
      <c r="F19" s="39"/>
      <c r="G19" s="39"/>
      <c r="H19" s="39"/>
      <c r="I19" s="157" t="s">
        <v>24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7" t="s">
        <v>26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155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3" t="s">
        <v>29</v>
      </c>
      <c r="E22" s="39"/>
      <c r="F22" s="39"/>
      <c r="G22" s="39"/>
      <c r="H22" s="39"/>
      <c r="I22" s="157" t="s">
        <v>24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57" t="s">
        <v>26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155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3" t="s">
        <v>31</v>
      </c>
      <c r="E25" s="39"/>
      <c r="F25" s="39"/>
      <c r="G25" s="39"/>
      <c r="H25" s="39"/>
      <c r="I25" s="157" t="s">
        <v>24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7" t="s">
        <v>26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155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3" t="s">
        <v>32</v>
      </c>
      <c r="E28" s="39"/>
      <c r="F28" s="39"/>
      <c r="G28" s="39"/>
      <c r="H28" s="39"/>
      <c r="I28" s="15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62"/>
      <c r="J29" s="159"/>
      <c r="K29" s="159"/>
      <c r="L29" s="163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155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4"/>
      <c r="E31" s="164"/>
      <c r="F31" s="164"/>
      <c r="G31" s="164"/>
      <c r="H31" s="164"/>
      <c r="I31" s="165"/>
      <c r="J31" s="164"/>
      <c r="K31" s="164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6" t="s">
        <v>33</v>
      </c>
      <c r="E32" s="39"/>
      <c r="F32" s="39"/>
      <c r="G32" s="39"/>
      <c r="H32" s="39"/>
      <c r="I32" s="155"/>
      <c r="J32" s="167">
        <f>ROUND(J124,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4"/>
      <c r="E33" s="164"/>
      <c r="F33" s="164"/>
      <c r="G33" s="164"/>
      <c r="H33" s="164"/>
      <c r="I33" s="165"/>
      <c r="J33" s="164"/>
      <c r="K33" s="164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8" t="s">
        <v>35</v>
      </c>
      <c r="G34" s="39"/>
      <c r="H34" s="39"/>
      <c r="I34" s="169" t="s">
        <v>34</v>
      </c>
      <c r="J34" s="168" t="s">
        <v>36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70" t="s">
        <v>37</v>
      </c>
      <c r="E35" s="153" t="s">
        <v>38</v>
      </c>
      <c r="F35" s="171">
        <f>ROUND((SUM(BE124:BE206)),  2)</f>
        <v>0</v>
      </c>
      <c r="G35" s="39"/>
      <c r="H35" s="39"/>
      <c r="I35" s="172">
        <v>0.20999999999999999</v>
      </c>
      <c r="J35" s="171">
        <f>ROUND(((SUM(BE124:BE206))*I35),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3" t="s">
        <v>39</v>
      </c>
      <c r="F36" s="171">
        <f>ROUND((SUM(BF124:BF206)),  2)</f>
        <v>0</v>
      </c>
      <c r="G36" s="39"/>
      <c r="H36" s="39"/>
      <c r="I36" s="172">
        <v>0.14999999999999999</v>
      </c>
      <c r="J36" s="171">
        <f>ROUND(((SUM(BF124:BF206))*I36),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3" t="s">
        <v>40</v>
      </c>
      <c r="F37" s="171">
        <f>ROUND((SUM(BG124:BG206)),  2)</f>
        <v>0</v>
      </c>
      <c r="G37" s="39"/>
      <c r="H37" s="39"/>
      <c r="I37" s="172">
        <v>0.20999999999999999</v>
      </c>
      <c r="J37" s="171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3" t="s">
        <v>41</v>
      </c>
      <c r="F38" s="171">
        <f>ROUND((SUM(BH124:BH206)),  2)</f>
        <v>0</v>
      </c>
      <c r="G38" s="39"/>
      <c r="H38" s="39"/>
      <c r="I38" s="172">
        <v>0.14999999999999999</v>
      </c>
      <c r="J38" s="171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3" t="s">
        <v>42</v>
      </c>
      <c r="F39" s="171">
        <f>ROUND((SUM(BI124:BI206)),  2)</f>
        <v>0</v>
      </c>
      <c r="G39" s="39"/>
      <c r="H39" s="39"/>
      <c r="I39" s="172">
        <v>0</v>
      </c>
      <c r="J39" s="171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15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73"/>
      <c r="D41" s="174" t="s">
        <v>43</v>
      </c>
      <c r="E41" s="175"/>
      <c r="F41" s="175"/>
      <c r="G41" s="176" t="s">
        <v>44</v>
      </c>
      <c r="H41" s="177" t="s">
        <v>45</v>
      </c>
      <c r="I41" s="178"/>
      <c r="J41" s="179">
        <f>SUM(J32:J39)</f>
        <v>0</v>
      </c>
      <c r="K41" s="180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155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I43" s="147"/>
      <c r="L43" s="21"/>
    </row>
    <row r="44" s="1" customFormat="1" ht="14.4" customHeight="1">
      <c r="B44" s="21"/>
      <c r="I44" s="147"/>
      <c r="L44" s="21"/>
    </row>
    <row r="45" s="1" customFormat="1" ht="14.4" customHeight="1">
      <c r="B45" s="21"/>
      <c r="I45" s="147"/>
      <c r="L45" s="21"/>
    </row>
    <row r="46" s="1" customFormat="1" ht="14.4" customHeight="1">
      <c r="B46" s="21"/>
      <c r="I46" s="147"/>
      <c r="L46" s="21"/>
    </row>
    <row r="47" s="1" customFormat="1" ht="14.4" customHeight="1">
      <c r="B47" s="21"/>
      <c r="I47" s="147"/>
      <c r="L47" s="21"/>
    </row>
    <row r="48" s="1" customFormat="1" ht="14.4" customHeight="1">
      <c r="B48" s="21"/>
      <c r="I48" s="147"/>
      <c r="L48" s="21"/>
    </row>
    <row r="49" s="1" customFormat="1" ht="14.4" customHeight="1">
      <c r="B49" s="21"/>
      <c r="I49" s="147"/>
      <c r="L49" s="21"/>
    </row>
    <row r="50" s="2" customFormat="1" ht="14.4" customHeight="1">
      <c r="B50" s="64"/>
      <c r="D50" s="181" t="s">
        <v>46</v>
      </c>
      <c r="E50" s="182"/>
      <c r="F50" s="182"/>
      <c r="G50" s="181" t="s">
        <v>47</v>
      </c>
      <c r="H50" s="182"/>
      <c r="I50" s="183"/>
      <c r="J50" s="182"/>
      <c r="K50" s="182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4" t="s">
        <v>48</v>
      </c>
      <c r="E61" s="185"/>
      <c r="F61" s="186" t="s">
        <v>49</v>
      </c>
      <c r="G61" s="184" t="s">
        <v>48</v>
      </c>
      <c r="H61" s="185"/>
      <c r="I61" s="187"/>
      <c r="J61" s="188" t="s">
        <v>49</v>
      </c>
      <c r="K61" s="185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1" t="s">
        <v>50</v>
      </c>
      <c r="E65" s="189"/>
      <c r="F65" s="189"/>
      <c r="G65" s="181" t="s">
        <v>51</v>
      </c>
      <c r="H65" s="189"/>
      <c r="I65" s="190"/>
      <c r="J65" s="189"/>
      <c r="K65" s="18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4" t="s">
        <v>48</v>
      </c>
      <c r="E76" s="185"/>
      <c r="F76" s="186" t="s">
        <v>49</v>
      </c>
      <c r="G76" s="184" t="s">
        <v>48</v>
      </c>
      <c r="H76" s="185"/>
      <c r="I76" s="187"/>
      <c r="J76" s="188" t="s">
        <v>49</v>
      </c>
      <c r="K76" s="185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1"/>
      <c r="C77" s="192"/>
      <c r="D77" s="192"/>
      <c r="E77" s="192"/>
      <c r="F77" s="192"/>
      <c r="G77" s="192"/>
      <c r="H77" s="192"/>
      <c r="I77" s="193"/>
      <c r="J77" s="192"/>
      <c r="K77" s="19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4"/>
      <c r="C81" s="195"/>
      <c r="D81" s="195"/>
      <c r="E81" s="195"/>
      <c r="F81" s="195"/>
      <c r="G81" s="195"/>
      <c r="H81" s="195"/>
      <c r="I81" s="196"/>
      <c r="J81" s="195"/>
      <c r="K81" s="19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15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5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15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97" t="str">
        <f>E7</f>
        <v>Revitalizace školní družiny v Milíně - energetické úspory</v>
      </c>
      <c r="F85" s="33"/>
      <c r="G85" s="33"/>
      <c r="H85" s="33"/>
      <c r="I85" s="15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113</v>
      </c>
      <c r="D86" s="23"/>
      <c r="E86" s="23"/>
      <c r="F86" s="23"/>
      <c r="G86" s="23"/>
      <c r="H86" s="23"/>
      <c r="I86" s="147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97" t="s">
        <v>114</v>
      </c>
      <c r="F87" s="41"/>
      <c r="G87" s="41"/>
      <c r="H87" s="41"/>
      <c r="I87" s="15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115</v>
      </c>
      <c r="D88" s="41"/>
      <c r="E88" s="41"/>
      <c r="F88" s="41"/>
      <c r="G88" s="41"/>
      <c r="H88" s="41"/>
      <c r="I88" s="15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1.3 - Vzduchotechnika</v>
      </c>
      <c r="F89" s="41"/>
      <c r="G89" s="41"/>
      <c r="H89" s="41"/>
      <c r="I89" s="155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5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19</v>
      </c>
      <c r="D91" s="41"/>
      <c r="E91" s="41"/>
      <c r="F91" s="28" t="str">
        <f>F14</f>
        <v>Milín 262 31, č.p. 248</v>
      </c>
      <c r="G91" s="41"/>
      <c r="H91" s="41"/>
      <c r="I91" s="157" t="s">
        <v>21</v>
      </c>
      <c r="J91" s="80" t="str">
        <f>IF(J14="","",J14)</f>
        <v>2. 12. 2020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155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23</v>
      </c>
      <c r="D93" s="41"/>
      <c r="E93" s="41"/>
      <c r="F93" s="28" t="str">
        <f>E17</f>
        <v xml:space="preserve"> </v>
      </c>
      <c r="G93" s="41"/>
      <c r="H93" s="41"/>
      <c r="I93" s="157" t="s">
        <v>29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27</v>
      </c>
      <c r="D94" s="41"/>
      <c r="E94" s="41"/>
      <c r="F94" s="28" t="str">
        <f>IF(E20="","",E20)</f>
        <v>Vyplň údaj</v>
      </c>
      <c r="G94" s="41"/>
      <c r="H94" s="41"/>
      <c r="I94" s="157" t="s">
        <v>31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5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98" t="s">
        <v>118</v>
      </c>
      <c r="D96" s="199"/>
      <c r="E96" s="199"/>
      <c r="F96" s="199"/>
      <c r="G96" s="199"/>
      <c r="H96" s="199"/>
      <c r="I96" s="200"/>
      <c r="J96" s="201" t="s">
        <v>119</v>
      </c>
      <c r="K96" s="199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155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202" t="s">
        <v>120</v>
      </c>
      <c r="D98" s="41"/>
      <c r="E98" s="41"/>
      <c r="F98" s="41"/>
      <c r="G98" s="41"/>
      <c r="H98" s="41"/>
      <c r="I98" s="155"/>
      <c r="J98" s="111">
        <f>J124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121</v>
      </c>
    </row>
    <row r="99" s="9" customFormat="1" ht="24.96" customHeight="1">
      <c r="A99" s="9"/>
      <c r="B99" s="203"/>
      <c r="C99" s="204"/>
      <c r="D99" s="205" t="s">
        <v>133</v>
      </c>
      <c r="E99" s="206"/>
      <c r="F99" s="206"/>
      <c r="G99" s="206"/>
      <c r="H99" s="206"/>
      <c r="I99" s="207"/>
      <c r="J99" s="208">
        <f>J125</f>
        <v>0</v>
      </c>
      <c r="K99" s="204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10"/>
      <c r="C100" s="134"/>
      <c r="D100" s="211" t="s">
        <v>1224</v>
      </c>
      <c r="E100" s="212"/>
      <c r="F100" s="212"/>
      <c r="G100" s="212"/>
      <c r="H100" s="212"/>
      <c r="I100" s="213"/>
      <c r="J100" s="214">
        <f>J126</f>
        <v>0</v>
      </c>
      <c r="K100" s="134"/>
      <c r="L100" s="21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0"/>
      <c r="C101" s="134"/>
      <c r="D101" s="211" t="s">
        <v>1225</v>
      </c>
      <c r="E101" s="212"/>
      <c r="F101" s="212"/>
      <c r="G101" s="212"/>
      <c r="H101" s="212"/>
      <c r="I101" s="213"/>
      <c r="J101" s="214">
        <f>J135</f>
        <v>0</v>
      </c>
      <c r="K101" s="134"/>
      <c r="L101" s="21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0"/>
      <c r="C102" s="134"/>
      <c r="D102" s="211" t="s">
        <v>1226</v>
      </c>
      <c r="E102" s="212"/>
      <c r="F102" s="212"/>
      <c r="G102" s="212"/>
      <c r="H102" s="212"/>
      <c r="I102" s="213"/>
      <c r="J102" s="214">
        <f>J200</f>
        <v>0</v>
      </c>
      <c r="K102" s="134"/>
      <c r="L102" s="21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155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193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196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145</v>
      </c>
      <c r="D109" s="41"/>
      <c r="E109" s="41"/>
      <c r="F109" s="41"/>
      <c r="G109" s="41"/>
      <c r="H109" s="41"/>
      <c r="I109" s="15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15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15</v>
      </c>
      <c r="D111" s="41"/>
      <c r="E111" s="41"/>
      <c r="F111" s="41"/>
      <c r="G111" s="41"/>
      <c r="H111" s="41"/>
      <c r="I111" s="15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97" t="str">
        <f>E7</f>
        <v>Revitalizace školní družiny v Milíně - energetické úspory</v>
      </c>
      <c r="F112" s="33"/>
      <c r="G112" s="33"/>
      <c r="H112" s="33"/>
      <c r="I112" s="15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1" customFormat="1" ht="12" customHeight="1">
      <c r="B113" s="22"/>
      <c r="C113" s="33" t="s">
        <v>113</v>
      </c>
      <c r="D113" s="23"/>
      <c r="E113" s="23"/>
      <c r="F113" s="23"/>
      <c r="G113" s="23"/>
      <c r="H113" s="23"/>
      <c r="I113" s="147"/>
      <c r="J113" s="23"/>
      <c r="K113" s="23"/>
      <c r="L113" s="21"/>
    </row>
    <row r="114" s="2" customFormat="1" ht="16.5" customHeight="1">
      <c r="A114" s="39"/>
      <c r="B114" s="40"/>
      <c r="C114" s="41"/>
      <c r="D114" s="41"/>
      <c r="E114" s="197" t="s">
        <v>114</v>
      </c>
      <c r="F114" s="41"/>
      <c r="G114" s="41"/>
      <c r="H114" s="41"/>
      <c r="I114" s="155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115</v>
      </c>
      <c r="D115" s="41"/>
      <c r="E115" s="41"/>
      <c r="F115" s="41"/>
      <c r="G115" s="41"/>
      <c r="H115" s="41"/>
      <c r="I115" s="15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E11</f>
        <v>1.3 - Vzduchotechnika</v>
      </c>
      <c r="F116" s="41"/>
      <c r="G116" s="41"/>
      <c r="H116" s="41"/>
      <c r="I116" s="155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155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19</v>
      </c>
      <c r="D118" s="41"/>
      <c r="E118" s="41"/>
      <c r="F118" s="28" t="str">
        <f>F14</f>
        <v>Milín 262 31, č.p. 248</v>
      </c>
      <c r="G118" s="41"/>
      <c r="H118" s="41"/>
      <c r="I118" s="157" t="s">
        <v>21</v>
      </c>
      <c r="J118" s="80" t="str">
        <f>IF(J14="","",J14)</f>
        <v>2. 12. 2020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155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23</v>
      </c>
      <c r="D120" s="41"/>
      <c r="E120" s="41"/>
      <c r="F120" s="28" t="str">
        <f>E17</f>
        <v xml:space="preserve"> </v>
      </c>
      <c r="G120" s="41"/>
      <c r="H120" s="41"/>
      <c r="I120" s="157" t="s">
        <v>29</v>
      </c>
      <c r="J120" s="37" t="str">
        <f>E23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27</v>
      </c>
      <c r="D121" s="41"/>
      <c r="E121" s="41"/>
      <c r="F121" s="28" t="str">
        <f>IF(E20="","",E20)</f>
        <v>Vyplň údaj</v>
      </c>
      <c r="G121" s="41"/>
      <c r="H121" s="41"/>
      <c r="I121" s="157" t="s">
        <v>31</v>
      </c>
      <c r="J121" s="37" t="str">
        <f>E26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155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216"/>
      <c r="B123" s="217"/>
      <c r="C123" s="218" t="s">
        <v>146</v>
      </c>
      <c r="D123" s="219" t="s">
        <v>58</v>
      </c>
      <c r="E123" s="219" t="s">
        <v>54</v>
      </c>
      <c r="F123" s="219" t="s">
        <v>55</v>
      </c>
      <c r="G123" s="219" t="s">
        <v>147</v>
      </c>
      <c r="H123" s="219" t="s">
        <v>148</v>
      </c>
      <c r="I123" s="220" t="s">
        <v>149</v>
      </c>
      <c r="J123" s="221" t="s">
        <v>119</v>
      </c>
      <c r="K123" s="222" t="s">
        <v>150</v>
      </c>
      <c r="L123" s="223"/>
      <c r="M123" s="101" t="s">
        <v>1</v>
      </c>
      <c r="N123" s="102" t="s">
        <v>37</v>
      </c>
      <c r="O123" s="102" t="s">
        <v>151</v>
      </c>
      <c r="P123" s="102" t="s">
        <v>152</v>
      </c>
      <c r="Q123" s="102" t="s">
        <v>153</v>
      </c>
      <c r="R123" s="102" t="s">
        <v>154</v>
      </c>
      <c r="S123" s="102" t="s">
        <v>155</v>
      </c>
      <c r="T123" s="103" t="s">
        <v>156</v>
      </c>
      <c r="U123" s="216"/>
      <c r="V123" s="216"/>
      <c r="W123" s="216"/>
      <c r="X123" s="216"/>
      <c r="Y123" s="216"/>
      <c r="Z123" s="216"/>
      <c r="AA123" s="216"/>
      <c r="AB123" s="216"/>
      <c r="AC123" s="216"/>
      <c r="AD123" s="216"/>
      <c r="AE123" s="216"/>
    </row>
    <row r="124" s="2" customFormat="1" ht="22.8" customHeight="1">
      <c r="A124" s="39"/>
      <c r="B124" s="40"/>
      <c r="C124" s="108" t="s">
        <v>157</v>
      </c>
      <c r="D124" s="41"/>
      <c r="E124" s="41"/>
      <c r="F124" s="41"/>
      <c r="G124" s="41"/>
      <c r="H124" s="41"/>
      <c r="I124" s="155"/>
      <c r="J124" s="224">
        <f>BK124</f>
        <v>0</v>
      </c>
      <c r="K124" s="41"/>
      <c r="L124" s="45"/>
      <c r="M124" s="104"/>
      <c r="N124" s="225"/>
      <c r="O124" s="105"/>
      <c r="P124" s="226">
        <f>P125</f>
        <v>0</v>
      </c>
      <c r="Q124" s="105"/>
      <c r="R124" s="226">
        <f>R125</f>
        <v>0</v>
      </c>
      <c r="S124" s="105"/>
      <c r="T124" s="227">
        <f>T125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72</v>
      </c>
      <c r="AU124" s="18" t="s">
        <v>121</v>
      </c>
      <c r="BK124" s="228">
        <f>BK125</f>
        <v>0</v>
      </c>
    </row>
    <row r="125" s="12" customFormat="1" ht="25.92" customHeight="1">
      <c r="A125" s="12"/>
      <c r="B125" s="229"/>
      <c r="C125" s="230"/>
      <c r="D125" s="231" t="s">
        <v>72</v>
      </c>
      <c r="E125" s="232" t="s">
        <v>567</v>
      </c>
      <c r="F125" s="232" t="s">
        <v>568</v>
      </c>
      <c r="G125" s="230"/>
      <c r="H125" s="230"/>
      <c r="I125" s="233"/>
      <c r="J125" s="234">
        <f>BK125</f>
        <v>0</v>
      </c>
      <c r="K125" s="230"/>
      <c r="L125" s="235"/>
      <c r="M125" s="236"/>
      <c r="N125" s="237"/>
      <c r="O125" s="237"/>
      <c r="P125" s="238">
        <f>P126+P135+P200</f>
        <v>0</v>
      </c>
      <c r="Q125" s="237"/>
      <c r="R125" s="238">
        <f>R126+R135+R200</f>
        <v>0</v>
      </c>
      <c r="S125" s="237"/>
      <c r="T125" s="239">
        <f>T126+T135+T200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40" t="s">
        <v>77</v>
      </c>
      <c r="AT125" s="241" t="s">
        <v>72</v>
      </c>
      <c r="AU125" s="241" t="s">
        <v>73</v>
      </c>
      <c r="AY125" s="240" t="s">
        <v>160</v>
      </c>
      <c r="BK125" s="242">
        <f>BK126+BK135+BK200</f>
        <v>0</v>
      </c>
    </row>
    <row r="126" s="12" customFormat="1" ht="22.8" customHeight="1">
      <c r="A126" s="12"/>
      <c r="B126" s="229"/>
      <c r="C126" s="230"/>
      <c r="D126" s="231" t="s">
        <v>72</v>
      </c>
      <c r="E126" s="243" t="s">
        <v>73</v>
      </c>
      <c r="F126" s="243" t="s">
        <v>1227</v>
      </c>
      <c r="G126" s="230"/>
      <c r="H126" s="230"/>
      <c r="I126" s="233"/>
      <c r="J126" s="244">
        <f>BK126</f>
        <v>0</v>
      </c>
      <c r="K126" s="230"/>
      <c r="L126" s="235"/>
      <c r="M126" s="236"/>
      <c r="N126" s="237"/>
      <c r="O126" s="237"/>
      <c r="P126" s="238">
        <f>SUM(P127:P134)</f>
        <v>0</v>
      </c>
      <c r="Q126" s="237"/>
      <c r="R126" s="238">
        <f>SUM(R127:R134)</f>
        <v>0</v>
      </c>
      <c r="S126" s="237"/>
      <c r="T126" s="239">
        <f>SUM(T127:T134)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40" t="s">
        <v>77</v>
      </c>
      <c r="AT126" s="241" t="s">
        <v>72</v>
      </c>
      <c r="AU126" s="241" t="s">
        <v>77</v>
      </c>
      <c r="AY126" s="240" t="s">
        <v>160</v>
      </c>
      <c r="BK126" s="242">
        <f>SUM(BK127:BK134)</f>
        <v>0</v>
      </c>
    </row>
    <row r="127" s="2" customFormat="1" ht="16.5" customHeight="1">
      <c r="A127" s="39"/>
      <c r="B127" s="40"/>
      <c r="C127" s="245" t="s">
        <v>77</v>
      </c>
      <c r="D127" s="245" t="s">
        <v>162</v>
      </c>
      <c r="E127" s="246" t="s">
        <v>1228</v>
      </c>
      <c r="F127" s="247" t="s">
        <v>1229</v>
      </c>
      <c r="G127" s="248" t="s">
        <v>528</v>
      </c>
      <c r="H127" s="249">
        <v>1</v>
      </c>
      <c r="I127" s="250"/>
      <c r="J127" s="251">
        <f>ROUND(I127*H127,2)</f>
        <v>0</v>
      </c>
      <c r="K127" s="252"/>
      <c r="L127" s="45"/>
      <c r="M127" s="253" t="s">
        <v>1</v>
      </c>
      <c r="N127" s="254" t="s">
        <v>38</v>
      </c>
      <c r="O127" s="92"/>
      <c r="P127" s="255">
        <f>O127*H127</f>
        <v>0</v>
      </c>
      <c r="Q127" s="255">
        <v>0</v>
      </c>
      <c r="R127" s="255">
        <f>Q127*H127</f>
        <v>0</v>
      </c>
      <c r="S127" s="255">
        <v>0</v>
      </c>
      <c r="T127" s="256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57" t="s">
        <v>166</v>
      </c>
      <c r="AT127" s="257" t="s">
        <v>162</v>
      </c>
      <c r="AU127" s="257" t="s">
        <v>81</v>
      </c>
      <c r="AY127" s="18" t="s">
        <v>160</v>
      </c>
      <c r="BE127" s="258">
        <f>IF(N127="základní",J127,0)</f>
        <v>0</v>
      </c>
      <c r="BF127" s="258">
        <f>IF(N127="snížená",J127,0)</f>
        <v>0</v>
      </c>
      <c r="BG127" s="258">
        <f>IF(N127="zákl. přenesená",J127,0)</f>
        <v>0</v>
      </c>
      <c r="BH127" s="258">
        <f>IF(N127="sníž. přenesená",J127,0)</f>
        <v>0</v>
      </c>
      <c r="BI127" s="258">
        <f>IF(N127="nulová",J127,0)</f>
        <v>0</v>
      </c>
      <c r="BJ127" s="18" t="s">
        <v>77</v>
      </c>
      <c r="BK127" s="258">
        <f>ROUND(I127*H127,2)</f>
        <v>0</v>
      </c>
      <c r="BL127" s="18" t="s">
        <v>166</v>
      </c>
      <c r="BM127" s="257" t="s">
        <v>1230</v>
      </c>
    </row>
    <row r="128" s="2" customFormat="1" ht="21.75" customHeight="1">
      <c r="A128" s="39"/>
      <c r="B128" s="40"/>
      <c r="C128" s="245" t="s">
        <v>81</v>
      </c>
      <c r="D128" s="245" t="s">
        <v>162</v>
      </c>
      <c r="E128" s="246" t="s">
        <v>1231</v>
      </c>
      <c r="F128" s="247" t="s">
        <v>1232</v>
      </c>
      <c r="G128" s="248" t="s">
        <v>528</v>
      </c>
      <c r="H128" s="249">
        <v>1</v>
      </c>
      <c r="I128" s="250"/>
      <c r="J128" s="251">
        <f>ROUND(I128*H128,2)</f>
        <v>0</v>
      </c>
      <c r="K128" s="252"/>
      <c r="L128" s="45"/>
      <c r="M128" s="253" t="s">
        <v>1</v>
      </c>
      <c r="N128" s="254" t="s">
        <v>38</v>
      </c>
      <c r="O128" s="92"/>
      <c r="P128" s="255">
        <f>O128*H128</f>
        <v>0</v>
      </c>
      <c r="Q128" s="255">
        <v>0</v>
      </c>
      <c r="R128" s="255">
        <f>Q128*H128</f>
        <v>0</v>
      </c>
      <c r="S128" s="255">
        <v>0</v>
      </c>
      <c r="T128" s="256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57" t="s">
        <v>166</v>
      </c>
      <c r="AT128" s="257" t="s">
        <v>162</v>
      </c>
      <c r="AU128" s="257" t="s">
        <v>81</v>
      </c>
      <c r="AY128" s="18" t="s">
        <v>160</v>
      </c>
      <c r="BE128" s="258">
        <f>IF(N128="základní",J128,0)</f>
        <v>0</v>
      </c>
      <c r="BF128" s="258">
        <f>IF(N128="snížená",J128,0)</f>
        <v>0</v>
      </c>
      <c r="BG128" s="258">
        <f>IF(N128="zákl. přenesená",J128,0)</f>
        <v>0</v>
      </c>
      <c r="BH128" s="258">
        <f>IF(N128="sníž. přenesená",J128,0)</f>
        <v>0</v>
      </c>
      <c r="BI128" s="258">
        <f>IF(N128="nulová",J128,0)</f>
        <v>0</v>
      </c>
      <c r="BJ128" s="18" t="s">
        <v>77</v>
      </c>
      <c r="BK128" s="258">
        <f>ROUND(I128*H128,2)</f>
        <v>0</v>
      </c>
      <c r="BL128" s="18" t="s">
        <v>166</v>
      </c>
      <c r="BM128" s="257" t="s">
        <v>1233</v>
      </c>
    </row>
    <row r="129" s="2" customFormat="1" ht="16.5" customHeight="1">
      <c r="A129" s="39"/>
      <c r="B129" s="40"/>
      <c r="C129" s="245" t="s">
        <v>101</v>
      </c>
      <c r="D129" s="245" t="s">
        <v>162</v>
      </c>
      <c r="E129" s="246" t="s">
        <v>1234</v>
      </c>
      <c r="F129" s="247" t="s">
        <v>1235</v>
      </c>
      <c r="G129" s="248" t="s">
        <v>528</v>
      </c>
      <c r="H129" s="249">
        <v>1</v>
      </c>
      <c r="I129" s="250"/>
      <c r="J129" s="251">
        <f>ROUND(I129*H129,2)</f>
        <v>0</v>
      </c>
      <c r="K129" s="252"/>
      <c r="L129" s="45"/>
      <c r="M129" s="253" t="s">
        <v>1</v>
      </c>
      <c r="N129" s="254" t="s">
        <v>38</v>
      </c>
      <c r="O129" s="92"/>
      <c r="P129" s="255">
        <f>O129*H129</f>
        <v>0</v>
      </c>
      <c r="Q129" s="255">
        <v>0</v>
      </c>
      <c r="R129" s="255">
        <f>Q129*H129</f>
        <v>0</v>
      </c>
      <c r="S129" s="255">
        <v>0</v>
      </c>
      <c r="T129" s="256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57" t="s">
        <v>166</v>
      </c>
      <c r="AT129" s="257" t="s">
        <v>162</v>
      </c>
      <c r="AU129" s="257" t="s">
        <v>81</v>
      </c>
      <c r="AY129" s="18" t="s">
        <v>160</v>
      </c>
      <c r="BE129" s="258">
        <f>IF(N129="základní",J129,0)</f>
        <v>0</v>
      </c>
      <c r="BF129" s="258">
        <f>IF(N129="snížená",J129,0)</f>
        <v>0</v>
      </c>
      <c r="BG129" s="258">
        <f>IF(N129="zákl. přenesená",J129,0)</f>
        <v>0</v>
      </c>
      <c r="BH129" s="258">
        <f>IF(N129="sníž. přenesená",J129,0)</f>
        <v>0</v>
      </c>
      <c r="BI129" s="258">
        <f>IF(N129="nulová",J129,0)</f>
        <v>0</v>
      </c>
      <c r="BJ129" s="18" t="s">
        <v>77</v>
      </c>
      <c r="BK129" s="258">
        <f>ROUND(I129*H129,2)</f>
        <v>0</v>
      </c>
      <c r="BL129" s="18" t="s">
        <v>166</v>
      </c>
      <c r="BM129" s="257" t="s">
        <v>1236</v>
      </c>
    </row>
    <row r="130" s="2" customFormat="1" ht="21.75" customHeight="1">
      <c r="A130" s="39"/>
      <c r="B130" s="40"/>
      <c r="C130" s="245" t="s">
        <v>166</v>
      </c>
      <c r="D130" s="245" t="s">
        <v>162</v>
      </c>
      <c r="E130" s="246" t="s">
        <v>1237</v>
      </c>
      <c r="F130" s="247" t="s">
        <v>1238</v>
      </c>
      <c r="G130" s="248" t="s">
        <v>528</v>
      </c>
      <c r="H130" s="249">
        <v>1</v>
      </c>
      <c r="I130" s="250"/>
      <c r="J130" s="251">
        <f>ROUND(I130*H130,2)</f>
        <v>0</v>
      </c>
      <c r="K130" s="252"/>
      <c r="L130" s="45"/>
      <c r="M130" s="253" t="s">
        <v>1</v>
      </c>
      <c r="N130" s="254" t="s">
        <v>38</v>
      </c>
      <c r="O130" s="92"/>
      <c r="P130" s="255">
        <f>O130*H130</f>
        <v>0</v>
      </c>
      <c r="Q130" s="255">
        <v>0</v>
      </c>
      <c r="R130" s="255">
        <f>Q130*H130</f>
        <v>0</v>
      </c>
      <c r="S130" s="255">
        <v>0</v>
      </c>
      <c r="T130" s="25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57" t="s">
        <v>166</v>
      </c>
      <c r="AT130" s="257" t="s">
        <v>162</v>
      </c>
      <c r="AU130" s="257" t="s">
        <v>81</v>
      </c>
      <c r="AY130" s="18" t="s">
        <v>160</v>
      </c>
      <c r="BE130" s="258">
        <f>IF(N130="základní",J130,0)</f>
        <v>0</v>
      </c>
      <c r="BF130" s="258">
        <f>IF(N130="snížená",J130,0)</f>
        <v>0</v>
      </c>
      <c r="BG130" s="258">
        <f>IF(N130="zákl. přenesená",J130,0)</f>
        <v>0</v>
      </c>
      <c r="BH130" s="258">
        <f>IF(N130="sníž. přenesená",J130,0)</f>
        <v>0</v>
      </c>
      <c r="BI130" s="258">
        <f>IF(N130="nulová",J130,0)</f>
        <v>0</v>
      </c>
      <c r="BJ130" s="18" t="s">
        <v>77</v>
      </c>
      <c r="BK130" s="258">
        <f>ROUND(I130*H130,2)</f>
        <v>0</v>
      </c>
      <c r="BL130" s="18" t="s">
        <v>166</v>
      </c>
      <c r="BM130" s="257" t="s">
        <v>1239</v>
      </c>
    </row>
    <row r="131" s="2" customFormat="1" ht="21.75" customHeight="1">
      <c r="A131" s="39"/>
      <c r="B131" s="40"/>
      <c r="C131" s="245" t="s">
        <v>185</v>
      </c>
      <c r="D131" s="245" t="s">
        <v>162</v>
      </c>
      <c r="E131" s="246" t="s">
        <v>1240</v>
      </c>
      <c r="F131" s="247" t="s">
        <v>1241</v>
      </c>
      <c r="G131" s="248" t="s">
        <v>528</v>
      </c>
      <c r="H131" s="249">
        <v>1</v>
      </c>
      <c r="I131" s="250"/>
      <c r="J131" s="251">
        <f>ROUND(I131*H131,2)</f>
        <v>0</v>
      </c>
      <c r="K131" s="252"/>
      <c r="L131" s="45"/>
      <c r="M131" s="253" t="s">
        <v>1</v>
      </c>
      <c r="N131" s="254" t="s">
        <v>38</v>
      </c>
      <c r="O131" s="92"/>
      <c r="P131" s="255">
        <f>O131*H131</f>
        <v>0</v>
      </c>
      <c r="Q131" s="255">
        <v>0</v>
      </c>
      <c r="R131" s="255">
        <f>Q131*H131</f>
        <v>0</v>
      </c>
      <c r="S131" s="255">
        <v>0</v>
      </c>
      <c r="T131" s="256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57" t="s">
        <v>166</v>
      </c>
      <c r="AT131" s="257" t="s">
        <v>162</v>
      </c>
      <c r="AU131" s="257" t="s">
        <v>81</v>
      </c>
      <c r="AY131" s="18" t="s">
        <v>160</v>
      </c>
      <c r="BE131" s="258">
        <f>IF(N131="základní",J131,0)</f>
        <v>0</v>
      </c>
      <c r="BF131" s="258">
        <f>IF(N131="snížená",J131,0)</f>
        <v>0</v>
      </c>
      <c r="BG131" s="258">
        <f>IF(N131="zákl. přenesená",J131,0)</f>
        <v>0</v>
      </c>
      <c r="BH131" s="258">
        <f>IF(N131="sníž. přenesená",J131,0)</f>
        <v>0</v>
      </c>
      <c r="BI131" s="258">
        <f>IF(N131="nulová",J131,0)</f>
        <v>0</v>
      </c>
      <c r="BJ131" s="18" t="s">
        <v>77</v>
      </c>
      <c r="BK131" s="258">
        <f>ROUND(I131*H131,2)</f>
        <v>0</v>
      </c>
      <c r="BL131" s="18" t="s">
        <v>166</v>
      </c>
      <c r="BM131" s="257" t="s">
        <v>1242</v>
      </c>
    </row>
    <row r="132" s="2" customFormat="1" ht="21.75" customHeight="1">
      <c r="A132" s="39"/>
      <c r="B132" s="40"/>
      <c r="C132" s="245" t="s">
        <v>199</v>
      </c>
      <c r="D132" s="245" t="s">
        <v>162</v>
      </c>
      <c r="E132" s="246" t="s">
        <v>1243</v>
      </c>
      <c r="F132" s="247" t="s">
        <v>1244</v>
      </c>
      <c r="G132" s="248" t="s">
        <v>528</v>
      </c>
      <c r="H132" s="249">
        <v>1</v>
      </c>
      <c r="I132" s="250"/>
      <c r="J132" s="251">
        <f>ROUND(I132*H132,2)</f>
        <v>0</v>
      </c>
      <c r="K132" s="252"/>
      <c r="L132" s="45"/>
      <c r="M132" s="253" t="s">
        <v>1</v>
      </c>
      <c r="N132" s="254" t="s">
        <v>38</v>
      </c>
      <c r="O132" s="92"/>
      <c r="P132" s="255">
        <f>O132*H132</f>
        <v>0</v>
      </c>
      <c r="Q132" s="255">
        <v>0</v>
      </c>
      <c r="R132" s="255">
        <f>Q132*H132</f>
        <v>0</v>
      </c>
      <c r="S132" s="255">
        <v>0</v>
      </c>
      <c r="T132" s="256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57" t="s">
        <v>166</v>
      </c>
      <c r="AT132" s="257" t="s">
        <v>162</v>
      </c>
      <c r="AU132" s="257" t="s">
        <v>81</v>
      </c>
      <c r="AY132" s="18" t="s">
        <v>160</v>
      </c>
      <c r="BE132" s="258">
        <f>IF(N132="základní",J132,0)</f>
        <v>0</v>
      </c>
      <c r="BF132" s="258">
        <f>IF(N132="snížená",J132,0)</f>
        <v>0</v>
      </c>
      <c r="BG132" s="258">
        <f>IF(N132="zákl. přenesená",J132,0)</f>
        <v>0</v>
      </c>
      <c r="BH132" s="258">
        <f>IF(N132="sníž. přenesená",J132,0)</f>
        <v>0</v>
      </c>
      <c r="BI132" s="258">
        <f>IF(N132="nulová",J132,0)</f>
        <v>0</v>
      </c>
      <c r="BJ132" s="18" t="s">
        <v>77</v>
      </c>
      <c r="BK132" s="258">
        <f>ROUND(I132*H132,2)</f>
        <v>0</v>
      </c>
      <c r="BL132" s="18" t="s">
        <v>166</v>
      </c>
      <c r="BM132" s="257" t="s">
        <v>1245</v>
      </c>
    </row>
    <row r="133" s="2" customFormat="1" ht="33" customHeight="1">
      <c r="A133" s="39"/>
      <c r="B133" s="40"/>
      <c r="C133" s="245" t="s">
        <v>194</v>
      </c>
      <c r="D133" s="245" t="s">
        <v>162</v>
      </c>
      <c r="E133" s="246" t="s">
        <v>1246</v>
      </c>
      <c r="F133" s="247" t="s">
        <v>1247</v>
      </c>
      <c r="G133" s="248" t="s">
        <v>528</v>
      </c>
      <c r="H133" s="249">
        <v>1</v>
      </c>
      <c r="I133" s="250"/>
      <c r="J133" s="251">
        <f>ROUND(I133*H133,2)</f>
        <v>0</v>
      </c>
      <c r="K133" s="252"/>
      <c r="L133" s="45"/>
      <c r="M133" s="253" t="s">
        <v>1</v>
      </c>
      <c r="N133" s="254" t="s">
        <v>38</v>
      </c>
      <c r="O133" s="92"/>
      <c r="P133" s="255">
        <f>O133*H133</f>
        <v>0</v>
      </c>
      <c r="Q133" s="255">
        <v>0</v>
      </c>
      <c r="R133" s="255">
        <f>Q133*H133</f>
        <v>0</v>
      </c>
      <c r="S133" s="255">
        <v>0</v>
      </c>
      <c r="T133" s="256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57" t="s">
        <v>166</v>
      </c>
      <c r="AT133" s="257" t="s">
        <v>162</v>
      </c>
      <c r="AU133" s="257" t="s">
        <v>81</v>
      </c>
      <c r="AY133" s="18" t="s">
        <v>160</v>
      </c>
      <c r="BE133" s="258">
        <f>IF(N133="základní",J133,0)</f>
        <v>0</v>
      </c>
      <c r="BF133" s="258">
        <f>IF(N133="snížená",J133,0)</f>
        <v>0</v>
      </c>
      <c r="BG133" s="258">
        <f>IF(N133="zákl. přenesená",J133,0)</f>
        <v>0</v>
      </c>
      <c r="BH133" s="258">
        <f>IF(N133="sníž. přenesená",J133,0)</f>
        <v>0</v>
      </c>
      <c r="BI133" s="258">
        <f>IF(N133="nulová",J133,0)</f>
        <v>0</v>
      </c>
      <c r="BJ133" s="18" t="s">
        <v>77</v>
      </c>
      <c r="BK133" s="258">
        <f>ROUND(I133*H133,2)</f>
        <v>0</v>
      </c>
      <c r="BL133" s="18" t="s">
        <v>166</v>
      </c>
      <c r="BM133" s="257" t="s">
        <v>1248</v>
      </c>
    </row>
    <row r="134" s="2" customFormat="1" ht="21.75" customHeight="1">
      <c r="A134" s="39"/>
      <c r="B134" s="40"/>
      <c r="C134" s="245" t="s">
        <v>214</v>
      </c>
      <c r="D134" s="245" t="s">
        <v>162</v>
      </c>
      <c r="E134" s="246" t="s">
        <v>1249</v>
      </c>
      <c r="F134" s="247" t="s">
        <v>1250</v>
      </c>
      <c r="G134" s="248" t="s">
        <v>528</v>
      </c>
      <c r="H134" s="249">
        <v>1</v>
      </c>
      <c r="I134" s="250"/>
      <c r="J134" s="251">
        <f>ROUND(I134*H134,2)</f>
        <v>0</v>
      </c>
      <c r="K134" s="252"/>
      <c r="L134" s="45"/>
      <c r="M134" s="253" t="s">
        <v>1</v>
      </c>
      <c r="N134" s="254" t="s">
        <v>38</v>
      </c>
      <c r="O134" s="92"/>
      <c r="P134" s="255">
        <f>O134*H134</f>
        <v>0</v>
      </c>
      <c r="Q134" s="255">
        <v>0</v>
      </c>
      <c r="R134" s="255">
        <f>Q134*H134</f>
        <v>0</v>
      </c>
      <c r="S134" s="255">
        <v>0</v>
      </c>
      <c r="T134" s="256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57" t="s">
        <v>166</v>
      </c>
      <c r="AT134" s="257" t="s">
        <v>162</v>
      </c>
      <c r="AU134" s="257" t="s">
        <v>81</v>
      </c>
      <c r="AY134" s="18" t="s">
        <v>160</v>
      </c>
      <c r="BE134" s="258">
        <f>IF(N134="základní",J134,0)</f>
        <v>0</v>
      </c>
      <c r="BF134" s="258">
        <f>IF(N134="snížená",J134,0)</f>
        <v>0</v>
      </c>
      <c r="BG134" s="258">
        <f>IF(N134="zákl. přenesená",J134,0)</f>
        <v>0</v>
      </c>
      <c r="BH134" s="258">
        <f>IF(N134="sníž. přenesená",J134,0)</f>
        <v>0</v>
      </c>
      <c r="BI134" s="258">
        <f>IF(N134="nulová",J134,0)</f>
        <v>0</v>
      </c>
      <c r="BJ134" s="18" t="s">
        <v>77</v>
      </c>
      <c r="BK134" s="258">
        <f>ROUND(I134*H134,2)</f>
        <v>0</v>
      </c>
      <c r="BL134" s="18" t="s">
        <v>166</v>
      </c>
      <c r="BM134" s="257" t="s">
        <v>1251</v>
      </c>
    </row>
    <row r="135" s="12" customFormat="1" ht="22.8" customHeight="1">
      <c r="A135" s="12"/>
      <c r="B135" s="229"/>
      <c r="C135" s="230"/>
      <c r="D135" s="231" t="s">
        <v>72</v>
      </c>
      <c r="E135" s="243" t="s">
        <v>1252</v>
      </c>
      <c r="F135" s="243" t="s">
        <v>1253</v>
      </c>
      <c r="G135" s="230"/>
      <c r="H135" s="230"/>
      <c r="I135" s="233"/>
      <c r="J135" s="244">
        <f>BK135</f>
        <v>0</v>
      </c>
      <c r="K135" s="230"/>
      <c r="L135" s="235"/>
      <c r="M135" s="236"/>
      <c r="N135" s="237"/>
      <c r="O135" s="237"/>
      <c r="P135" s="238">
        <f>SUM(P136:P199)</f>
        <v>0</v>
      </c>
      <c r="Q135" s="237"/>
      <c r="R135" s="238">
        <f>SUM(R136:R199)</f>
        <v>0</v>
      </c>
      <c r="S135" s="237"/>
      <c r="T135" s="239">
        <f>SUM(T136:T199)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40" t="s">
        <v>77</v>
      </c>
      <c r="AT135" s="241" t="s">
        <v>72</v>
      </c>
      <c r="AU135" s="241" t="s">
        <v>77</v>
      </c>
      <c r="AY135" s="240" t="s">
        <v>160</v>
      </c>
      <c r="BK135" s="242">
        <f>SUM(BK136:BK199)</f>
        <v>0</v>
      </c>
    </row>
    <row r="136" s="2" customFormat="1" ht="16.5" customHeight="1">
      <c r="A136" s="39"/>
      <c r="B136" s="40"/>
      <c r="C136" s="245" t="s">
        <v>220</v>
      </c>
      <c r="D136" s="245" t="s">
        <v>162</v>
      </c>
      <c r="E136" s="246" t="s">
        <v>1254</v>
      </c>
      <c r="F136" s="247" t="s">
        <v>1255</v>
      </c>
      <c r="G136" s="248" t="s">
        <v>165</v>
      </c>
      <c r="H136" s="249">
        <v>2</v>
      </c>
      <c r="I136" s="250"/>
      <c r="J136" s="251">
        <f>ROUND(I136*H136,2)</f>
        <v>0</v>
      </c>
      <c r="K136" s="252"/>
      <c r="L136" s="45"/>
      <c r="M136" s="253" t="s">
        <v>1</v>
      </c>
      <c r="N136" s="254" t="s">
        <v>38</v>
      </c>
      <c r="O136" s="92"/>
      <c r="P136" s="255">
        <f>O136*H136</f>
        <v>0</v>
      </c>
      <c r="Q136" s="255">
        <v>0</v>
      </c>
      <c r="R136" s="255">
        <f>Q136*H136</f>
        <v>0</v>
      </c>
      <c r="S136" s="255">
        <v>0</v>
      </c>
      <c r="T136" s="256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57" t="s">
        <v>166</v>
      </c>
      <c r="AT136" s="257" t="s">
        <v>162</v>
      </c>
      <c r="AU136" s="257" t="s">
        <v>81</v>
      </c>
      <c r="AY136" s="18" t="s">
        <v>160</v>
      </c>
      <c r="BE136" s="258">
        <f>IF(N136="základní",J136,0)</f>
        <v>0</v>
      </c>
      <c r="BF136" s="258">
        <f>IF(N136="snížená",J136,0)</f>
        <v>0</v>
      </c>
      <c r="BG136" s="258">
        <f>IF(N136="zákl. přenesená",J136,0)</f>
        <v>0</v>
      </c>
      <c r="BH136" s="258">
        <f>IF(N136="sníž. přenesená",J136,0)</f>
        <v>0</v>
      </c>
      <c r="BI136" s="258">
        <f>IF(N136="nulová",J136,0)</f>
        <v>0</v>
      </c>
      <c r="BJ136" s="18" t="s">
        <v>77</v>
      </c>
      <c r="BK136" s="258">
        <f>ROUND(I136*H136,2)</f>
        <v>0</v>
      </c>
      <c r="BL136" s="18" t="s">
        <v>166</v>
      </c>
      <c r="BM136" s="257" t="s">
        <v>1256</v>
      </c>
    </row>
    <row r="137" s="2" customFormat="1" ht="21.75" customHeight="1">
      <c r="A137" s="39"/>
      <c r="B137" s="40"/>
      <c r="C137" s="245" t="s">
        <v>224</v>
      </c>
      <c r="D137" s="245" t="s">
        <v>162</v>
      </c>
      <c r="E137" s="246" t="s">
        <v>1257</v>
      </c>
      <c r="F137" s="247" t="s">
        <v>1258</v>
      </c>
      <c r="G137" s="248" t="s">
        <v>165</v>
      </c>
      <c r="H137" s="249">
        <v>10.550000000000001</v>
      </c>
      <c r="I137" s="250"/>
      <c r="J137" s="251">
        <f>ROUND(I137*H137,2)</f>
        <v>0</v>
      </c>
      <c r="K137" s="252"/>
      <c r="L137" s="45"/>
      <c r="M137" s="253" t="s">
        <v>1</v>
      </c>
      <c r="N137" s="254" t="s">
        <v>38</v>
      </c>
      <c r="O137" s="92"/>
      <c r="P137" s="255">
        <f>O137*H137</f>
        <v>0</v>
      </c>
      <c r="Q137" s="255">
        <v>0</v>
      </c>
      <c r="R137" s="255">
        <f>Q137*H137</f>
        <v>0</v>
      </c>
      <c r="S137" s="255">
        <v>0</v>
      </c>
      <c r="T137" s="256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57" t="s">
        <v>166</v>
      </c>
      <c r="AT137" s="257" t="s">
        <v>162</v>
      </c>
      <c r="AU137" s="257" t="s">
        <v>81</v>
      </c>
      <c r="AY137" s="18" t="s">
        <v>160</v>
      </c>
      <c r="BE137" s="258">
        <f>IF(N137="základní",J137,0)</f>
        <v>0</v>
      </c>
      <c r="BF137" s="258">
        <f>IF(N137="snížená",J137,0)</f>
        <v>0</v>
      </c>
      <c r="BG137" s="258">
        <f>IF(N137="zákl. přenesená",J137,0)</f>
        <v>0</v>
      </c>
      <c r="BH137" s="258">
        <f>IF(N137="sníž. přenesená",J137,0)</f>
        <v>0</v>
      </c>
      <c r="BI137" s="258">
        <f>IF(N137="nulová",J137,0)</f>
        <v>0</v>
      </c>
      <c r="BJ137" s="18" t="s">
        <v>77</v>
      </c>
      <c r="BK137" s="258">
        <f>ROUND(I137*H137,2)</f>
        <v>0</v>
      </c>
      <c r="BL137" s="18" t="s">
        <v>166</v>
      </c>
      <c r="BM137" s="257" t="s">
        <v>1259</v>
      </c>
    </row>
    <row r="138" s="2" customFormat="1" ht="21.75" customHeight="1">
      <c r="A138" s="39"/>
      <c r="B138" s="40"/>
      <c r="C138" s="245" t="s">
        <v>229</v>
      </c>
      <c r="D138" s="245" t="s">
        <v>162</v>
      </c>
      <c r="E138" s="246" t="s">
        <v>1260</v>
      </c>
      <c r="F138" s="247" t="s">
        <v>1261</v>
      </c>
      <c r="G138" s="248" t="s">
        <v>165</v>
      </c>
      <c r="H138" s="249">
        <v>51</v>
      </c>
      <c r="I138" s="250"/>
      <c r="J138" s="251">
        <f>ROUND(I138*H138,2)</f>
        <v>0</v>
      </c>
      <c r="K138" s="252"/>
      <c r="L138" s="45"/>
      <c r="M138" s="253" t="s">
        <v>1</v>
      </c>
      <c r="N138" s="254" t="s">
        <v>38</v>
      </c>
      <c r="O138" s="92"/>
      <c r="P138" s="255">
        <f>O138*H138</f>
        <v>0</v>
      </c>
      <c r="Q138" s="255">
        <v>0</v>
      </c>
      <c r="R138" s="255">
        <f>Q138*H138</f>
        <v>0</v>
      </c>
      <c r="S138" s="255">
        <v>0</v>
      </c>
      <c r="T138" s="256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57" t="s">
        <v>166</v>
      </c>
      <c r="AT138" s="257" t="s">
        <v>162</v>
      </c>
      <c r="AU138" s="257" t="s">
        <v>81</v>
      </c>
      <c r="AY138" s="18" t="s">
        <v>160</v>
      </c>
      <c r="BE138" s="258">
        <f>IF(N138="základní",J138,0)</f>
        <v>0</v>
      </c>
      <c r="BF138" s="258">
        <f>IF(N138="snížená",J138,0)</f>
        <v>0</v>
      </c>
      <c r="BG138" s="258">
        <f>IF(N138="zákl. přenesená",J138,0)</f>
        <v>0</v>
      </c>
      <c r="BH138" s="258">
        <f>IF(N138="sníž. přenesená",J138,0)</f>
        <v>0</v>
      </c>
      <c r="BI138" s="258">
        <f>IF(N138="nulová",J138,0)</f>
        <v>0</v>
      </c>
      <c r="BJ138" s="18" t="s">
        <v>77</v>
      </c>
      <c r="BK138" s="258">
        <f>ROUND(I138*H138,2)</f>
        <v>0</v>
      </c>
      <c r="BL138" s="18" t="s">
        <v>166</v>
      </c>
      <c r="BM138" s="257" t="s">
        <v>1262</v>
      </c>
    </row>
    <row r="139" s="2" customFormat="1" ht="66.75" customHeight="1">
      <c r="A139" s="39"/>
      <c r="B139" s="40"/>
      <c r="C139" s="245" t="s">
        <v>237</v>
      </c>
      <c r="D139" s="245" t="s">
        <v>162</v>
      </c>
      <c r="E139" s="246" t="s">
        <v>1263</v>
      </c>
      <c r="F139" s="247" t="s">
        <v>1264</v>
      </c>
      <c r="G139" s="248" t="s">
        <v>941</v>
      </c>
      <c r="H139" s="249">
        <v>1</v>
      </c>
      <c r="I139" s="250"/>
      <c r="J139" s="251">
        <f>ROUND(I139*H139,2)</f>
        <v>0</v>
      </c>
      <c r="K139" s="252"/>
      <c r="L139" s="45"/>
      <c r="M139" s="253" t="s">
        <v>1</v>
      </c>
      <c r="N139" s="254" t="s">
        <v>38</v>
      </c>
      <c r="O139" s="92"/>
      <c r="P139" s="255">
        <f>O139*H139</f>
        <v>0</v>
      </c>
      <c r="Q139" s="255">
        <v>0</v>
      </c>
      <c r="R139" s="255">
        <f>Q139*H139</f>
        <v>0</v>
      </c>
      <c r="S139" s="255">
        <v>0</v>
      </c>
      <c r="T139" s="25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57" t="s">
        <v>166</v>
      </c>
      <c r="AT139" s="257" t="s">
        <v>162</v>
      </c>
      <c r="AU139" s="257" t="s">
        <v>81</v>
      </c>
      <c r="AY139" s="18" t="s">
        <v>160</v>
      </c>
      <c r="BE139" s="258">
        <f>IF(N139="základní",J139,0)</f>
        <v>0</v>
      </c>
      <c r="BF139" s="258">
        <f>IF(N139="snížená",J139,0)</f>
        <v>0</v>
      </c>
      <c r="BG139" s="258">
        <f>IF(N139="zákl. přenesená",J139,0)</f>
        <v>0</v>
      </c>
      <c r="BH139" s="258">
        <f>IF(N139="sníž. přenesená",J139,0)</f>
        <v>0</v>
      </c>
      <c r="BI139" s="258">
        <f>IF(N139="nulová",J139,0)</f>
        <v>0</v>
      </c>
      <c r="BJ139" s="18" t="s">
        <v>77</v>
      </c>
      <c r="BK139" s="258">
        <f>ROUND(I139*H139,2)</f>
        <v>0</v>
      </c>
      <c r="BL139" s="18" t="s">
        <v>166</v>
      </c>
      <c r="BM139" s="257" t="s">
        <v>1265</v>
      </c>
    </row>
    <row r="140" s="2" customFormat="1" ht="66.75" customHeight="1">
      <c r="A140" s="39"/>
      <c r="B140" s="40"/>
      <c r="C140" s="245" t="s">
        <v>242</v>
      </c>
      <c r="D140" s="245" t="s">
        <v>162</v>
      </c>
      <c r="E140" s="246" t="s">
        <v>1266</v>
      </c>
      <c r="F140" s="247" t="s">
        <v>1267</v>
      </c>
      <c r="G140" s="248" t="s">
        <v>941</v>
      </c>
      <c r="H140" s="249">
        <v>1</v>
      </c>
      <c r="I140" s="250"/>
      <c r="J140" s="251">
        <f>ROUND(I140*H140,2)</f>
        <v>0</v>
      </c>
      <c r="K140" s="252"/>
      <c r="L140" s="45"/>
      <c r="M140" s="253" t="s">
        <v>1</v>
      </c>
      <c r="N140" s="254" t="s">
        <v>38</v>
      </c>
      <c r="O140" s="92"/>
      <c r="P140" s="255">
        <f>O140*H140</f>
        <v>0</v>
      </c>
      <c r="Q140" s="255">
        <v>0</v>
      </c>
      <c r="R140" s="255">
        <f>Q140*H140</f>
        <v>0</v>
      </c>
      <c r="S140" s="255">
        <v>0</v>
      </c>
      <c r="T140" s="256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57" t="s">
        <v>166</v>
      </c>
      <c r="AT140" s="257" t="s">
        <v>162</v>
      </c>
      <c r="AU140" s="257" t="s">
        <v>81</v>
      </c>
      <c r="AY140" s="18" t="s">
        <v>160</v>
      </c>
      <c r="BE140" s="258">
        <f>IF(N140="základní",J140,0)</f>
        <v>0</v>
      </c>
      <c r="BF140" s="258">
        <f>IF(N140="snížená",J140,0)</f>
        <v>0</v>
      </c>
      <c r="BG140" s="258">
        <f>IF(N140="zákl. přenesená",J140,0)</f>
        <v>0</v>
      </c>
      <c r="BH140" s="258">
        <f>IF(N140="sníž. přenesená",J140,0)</f>
        <v>0</v>
      </c>
      <c r="BI140" s="258">
        <f>IF(N140="nulová",J140,0)</f>
        <v>0</v>
      </c>
      <c r="BJ140" s="18" t="s">
        <v>77</v>
      </c>
      <c r="BK140" s="258">
        <f>ROUND(I140*H140,2)</f>
        <v>0</v>
      </c>
      <c r="BL140" s="18" t="s">
        <v>166</v>
      </c>
      <c r="BM140" s="257" t="s">
        <v>1268</v>
      </c>
    </row>
    <row r="141" s="2" customFormat="1" ht="33" customHeight="1">
      <c r="A141" s="39"/>
      <c r="B141" s="40"/>
      <c r="C141" s="245" t="s">
        <v>248</v>
      </c>
      <c r="D141" s="245" t="s">
        <v>162</v>
      </c>
      <c r="E141" s="246" t="s">
        <v>1269</v>
      </c>
      <c r="F141" s="247" t="s">
        <v>1270</v>
      </c>
      <c r="G141" s="248" t="s">
        <v>941</v>
      </c>
      <c r="H141" s="249">
        <v>2</v>
      </c>
      <c r="I141" s="250"/>
      <c r="J141" s="251">
        <f>ROUND(I141*H141,2)</f>
        <v>0</v>
      </c>
      <c r="K141" s="252"/>
      <c r="L141" s="45"/>
      <c r="M141" s="253" t="s">
        <v>1</v>
      </c>
      <c r="N141" s="254" t="s">
        <v>38</v>
      </c>
      <c r="O141" s="92"/>
      <c r="P141" s="255">
        <f>O141*H141</f>
        <v>0</v>
      </c>
      <c r="Q141" s="255">
        <v>0</v>
      </c>
      <c r="R141" s="255">
        <f>Q141*H141</f>
        <v>0</v>
      </c>
      <c r="S141" s="255">
        <v>0</v>
      </c>
      <c r="T141" s="256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57" t="s">
        <v>166</v>
      </c>
      <c r="AT141" s="257" t="s">
        <v>162</v>
      </c>
      <c r="AU141" s="257" t="s">
        <v>81</v>
      </c>
      <c r="AY141" s="18" t="s">
        <v>160</v>
      </c>
      <c r="BE141" s="258">
        <f>IF(N141="základní",J141,0)</f>
        <v>0</v>
      </c>
      <c r="BF141" s="258">
        <f>IF(N141="snížená",J141,0)</f>
        <v>0</v>
      </c>
      <c r="BG141" s="258">
        <f>IF(N141="zákl. přenesená",J141,0)</f>
        <v>0</v>
      </c>
      <c r="BH141" s="258">
        <f>IF(N141="sníž. přenesená",J141,0)</f>
        <v>0</v>
      </c>
      <c r="BI141" s="258">
        <f>IF(N141="nulová",J141,0)</f>
        <v>0</v>
      </c>
      <c r="BJ141" s="18" t="s">
        <v>77</v>
      </c>
      <c r="BK141" s="258">
        <f>ROUND(I141*H141,2)</f>
        <v>0</v>
      </c>
      <c r="BL141" s="18" t="s">
        <v>166</v>
      </c>
      <c r="BM141" s="257" t="s">
        <v>1271</v>
      </c>
    </row>
    <row r="142" s="2" customFormat="1" ht="33" customHeight="1">
      <c r="A142" s="39"/>
      <c r="B142" s="40"/>
      <c r="C142" s="245" t="s">
        <v>8</v>
      </c>
      <c r="D142" s="245" t="s">
        <v>162</v>
      </c>
      <c r="E142" s="246" t="s">
        <v>1272</v>
      </c>
      <c r="F142" s="247" t="s">
        <v>1273</v>
      </c>
      <c r="G142" s="248" t="s">
        <v>941</v>
      </c>
      <c r="H142" s="249">
        <v>3</v>
      </c>
      <c r="I142" s="250"/>
      <c r="J142" s="251">
        <f>ROUND(I142*H142,2)</f>
        <v>0</v>
      </c>
      <c r="K142" s="252"/>
      <c r="L142" s="45"/>
      <c r="M142" s="253" t="s">
        <v>1</v>
      </c>
      <c r="N142" s="254" t="s">
        <v>38</v>
      </c>
      <c r="O142" s="92"/>
      <c r="P142" s="255">
        <f>O142*H142</f>
        <v>0</v>
      </c>
      <c r="Q142" s="255">
        <v>0</v>
      </c>
      <c r="R142" s="255">
        <f>Q142*H142</f>
        <v>0</v>
      </c>
      <c r="S142" s="255">
        <v>0</v>
      </c>
      <c r="T142" s="256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57" t="s">
        <v>166</v>
      </c>
      <c r="AT142" s="257" t="s">
        <v>162</v>
      </c>
      <c r="AU142" s="257" t="s">
        <v>81</v>
      </c>
      <c r="AY142" s="18" t="s">
        <v>160</v>
      </c>
      <c r="BE142" s="258">
        <f>IF(N142="základní",J142,0)</f>
        <v>0</v>
      </c>
      <c r="BF142" s="258">
        <f>IF(N142="snížená",J142,0)</f>
        <v>0</v>
      </c>
      <c r="BG142" s="258">
        <f>IF(N142="zákl. přenesená",J142,0)</f>
        <v>0</v>
      </c>
      <c r="BH142" s="258">
        <f>IF(N142="sníž. přenesená",J142,0)</f>
        <v>0</v>
      </c>
      <c r="BI142" s="258">
        <f>IF(N142="nulová",J142,0)</f>
        <v>0</v>
      </c>
      <c r="BJ142" s="18" t="s">
        <v>77</v>
      </c>
      <c r="BK142" s="258">
        <f>ROUND(I142*H142,2)</f>
        <v>0</v>
      </c>
      <c r="BL142" s="18" t="s">
        <v>166</v>
      </c>
      <c r="BM142" s="257" t="s">
        <v>1274</v>
      </c>
    </row>
    <row r="143" s="2" customFormat="1" ht="21.75" customHeight="1">
      <c r="A143" s="39"/>
      <c r="B143" s="40"/>
      <c r="C143" s="245" t="s">
        <v>258</v>
      </c>
      <c r="D143" s="245" t="s">
        <v>162</v>
      </c>
      <c r="E143" s="246" t="s">
        <v>1275</v>
      </c>
      <c r="F143" s="247" t="s">
        <v>1276</v>
      </c>
      <c r="G143" s="248" t="s">
        <v>941</v>
      </c>
      <c r="H143" s="249">
        <v>1</v>
      </c>
      <c r="I143" s="250"/>
      <c r="J143" s="251">
        <f>ROUND(I143*H143,2)</f>
        <v>0</v>
      </c>
      <c r="K143" s="252"/>
      <c r="L143" s="45"/>
      <c r="M143" s="253" t="s">
        <v>1</v>
      </c>
      <c r="N143" s="254" t="s">
        <v>38</v>
      </c>
      <c r="O143" s="92"/>
      <c r="P143" s="255">
        <f>O143*H143</f>
        <v>0</v>
      </c>
      <c r="Q143" s="255">
        <v>0</v>
      </c>
      <c r="R143" s="255">
        <f>Q143*H143</f>
        <v>0</v>
      </c>
      <c r="S143" s="255">
        <v>0</v>
      </c>
      <c r="T143" s="256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57" t="s">
        <v>166</v>
      </c>
      <c r="AT143" s="257" t="s">
        <v>162</v>
      </c>
      <c r="AU143" s="257" t="s">
        <v>81</v>
      </c>
      <c r="AY143" s="18" t="s">
        <v>160</v>
      </c>
      <c r="BE143" s="258">
        <f>IF(N143="základní",J143,0)</f>
        <v>0</v>
      </c>
      <c r="BF143" s="258">
        <f>IF(N143="snížená",J143,0)</f>
        <v>0</v>
      </c>
      <c r="BG143" s="258">
        <f>IF(N143="zákl. přenesená",J143,0)</f>
        <v>0</v>
      </c>
      <c r="BH143" s="258">
        <f>IF(N143="sníž. přenesená",J143,0)</f>
        <v>0</v>
      </c>
      <c r="BI143" s="258">
        <f>IF(N143="nulová",J143,0)</f>
        <v>0</v>
      </c>
      <c r="BJ143" s="18" t="s">
        <v>77</v>
      </c>
      <c r="BK143" s="258">
        <f>ROUND(I143*H143,2)</f>
        <v>0</v>
      </c>
      <c r="BL143" s="18" t="s">
        <v>166</v>
      </c>
      <c r="BM143" s="257" t="s">
        <v>1277</v>
      </c>
    </row>
    <row r="144" s="2" customFormat="1" ht="33" customHeight="1">
      <c r="A144" s="39"/>
      <c r="B144" s="40"/>
      <c r="C144" s="245" t="s">
        <v>263</v>
      </c>
      <c r="D144" s="245" t="s">
        <v>162</v>
      </c>
      <c r="E144" s="246" t="s">
        <v>1278</v>
      </c>
      <c r="F144" s="247" t="s">
        <v>1279</v>
      </c>
      <c r="G144" s="248" t="s">
        <v>941</v>
      </c>
      <c r="H144" s="249">
        <v>1</v>
      </c>
      <c r="I144" s="250"/>
      <c r="J144" s="251">
        <f>ROUND(I144*H144,2)</f>
        <v>0</v>
      </c>
      <c r="K144" s="252"/>
      <c r="L144" s="45"/>
      <c r="M144" s="253" t="s">
        <v>1</v>
      </c>
      <c r="N144" s="254" t="s">
        <v>38</v>
      </c>
      <c r="O144" s="92"/>
      <c r="P144" s="255">
        <f>O144*H144</f>
        <v>0</v>
      </c>
      <c r="Q144" s="255">
        <v>0</v>
      </c>
      <c r="R144" s="255">
        <f>Q144*H144</f>
        <v>0</v>
      </c>
      <c r="S144" s="255">
        <v>0</v>
      </c>
      <c r="T144" s="256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57" t="s">
        <v>166</v>
      </c>
      <c r="AT144" s="257" t="s">
        <v>162</v>
      </c>
      <c r="AU144" s="257" t="s">
        <v>81</v>
      </c>
      <c r="AY144" s="18" t="s">
        <v>160</v>
      </c>
      <c r="BE144" s="258">
        <f>IF(N144="základní",J144,0)</f>
        <v>0</v>
      </c>
      <c r="BF144" s="258">
        <f>IF(N144="snížená",J144,0)</f>
        <v>0</v>
      </c>
      <c r="BG144" s="258">
        <f>IF(N144="zákl. přenesená",J144,0)</f>
        <v>0</v>
      </c>
      <c r="BH144" s="258">
        <f>IF(N144="sníž. přenesená",J144,0)</f>
        <v>0</v>
      </c>
      <c r="BI144" s="258">
        <f>IF(N144="nulová",J144,0)</f>
        <v>0</v>
      </c>
      <c r="BJ144" s="18" t="s">
        <v>77</v>
      </c>
      <c r="BK144" s="258">
        <f>ROUND(I144*H144,2)</f>
        <v>0</v>
      </c>
      <c r="BL144" s="18" t="s">
        <v>166</v>
      </c>
      <c r="BM144" s="257" t="s">
        <v>1280</v>
      </c>
    </row>
    <row r="145" s="2" customFormat="1" ht="33" customHeight="1">
      <c r="A145" s="39"/>
      <c r="B145" s="40"/>
      <c r="C145" s="245" t="s">
        <v>269</v>
      </c>
      <c r="D145" s="245" t="s">
        <v>162</v>
      </c>
      <c r="E145" s="246" t="s">
        <v>1281</v>
      </c>
      <c r="F145" s="247" t="s">
        <v>1282</v>
      </c>
      <c r="G145" s="248" t="s">
        <v>941</v>
      </c>
      <c r="H145" s="249">
        <v>2</v>
      </c>
      <c r="I145" s="250"/>
      <c r="J145" s="251">
        <f>ROUND(I145*H145,2)</f>
        <v>0</v>
      </c>
      <c r="K145" s="252"/>
      <c r="L145" s="45"/>
      <c r="M145" s="253" t="s">
        <v>1</v>
      </c>
      <c r="N145" s="254" t="s">
        <v>38</v>
      </c>
      <c r="O145" s="92"/>
      <c r="P145" s="255">
        <f>O145*H145</f>
        <v>0</v>
      </c>
      <c r="Q145" s="255">
        <v>0</v>
      </c>
      <c r="R145" s="255">
        <f>Q145*H145</f>
        <v>0</v>
      </c>
      <c r="S145" s="255">
        <v>0</v>
      </c>
      <c r="T145" s="256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57" t="s">
        <v>166</v>
      </c>
      <c r="AT145" s="257" t="s">
        <v>162</v>
      </c>
      <c r="AU145" s="257" t="s">
        <v>81</v>
      </c>
      <c r="AY145" s="18" t="s">
        <v>160</v>
      </c>
      <c r="BE145" s="258">
        <f>IF(N145="základní",J145,0)</f>
        <v>0</v>
      </c>
      <c r="BF145" s="258">
        <f>IF(N145="snížená",J145,0)</f>
        <v>0</v>
      </c>
      <c r="BG145" s="258">
        <f>IF(N145="zákl. přenesená",J145,0)</f>
        <v>0</v>
      </c>
      <c r="BH145" s="258">
        <f>IF(N145="sníž. přenesená",J145,0)</f>
        <v>0</v>
      </c>
      <c r="BI145" s="258">
        <f>IF(N145="nulová",J145,0)</f>
        <v>0</v>
      </c>
      <c r="BJ145" s="18" t="s">
        <v>77</v>
      </c>
      <c r="BK145" s="258">
        <f>ROUND(I145*H145,2)</f>
        <v>0</v>
      </c>
      <c r="BL145" s="18" t="s">
        <v>166</v>
      </c>
      <c r="BM145" s="257" t="s">
        <v>1283</v>
      </c>
    </row>
    <row r="146" s="2" customFormat="1" ht="21.75" customHeight="1">
      <c r="A146" s="39"/>
      <c r="B146" s="40"/>
      <c r="C146" s="245" t="s">
        <v>274</v>
      </c>
      <c r="D146" s="245" t="s">
        <v>162</v>
      </c>
      <c r="E146" s="246" t="s">
        <v>1284</v>
      </c>
      <c r="F146" s="247" t="s">
        <v>1285</v>
      </c>
      <c r="G146" s="248" t="s">
        <v>941</v>
      </c>
      <c r="H146" s="249">
        <v>2</v>
      </c>
      <c r="I146" s="250"/>
      <c r="J146" s="251">
        <f>ROUND(I146*H146,2)</f>
        <v>0</v>
      </c>
      <c r="K146" s="252"/>
      <c r="L146" s="45"/>
      <c r="M146" s="253" t="s">
        <v>1</v>
      </c>
      <c r="N146" s="254" t="s">
        <v>38</v>
      </c>
      <c r="O146" s="92"/>
      <c r="P146" s="255">
        <f>O146*H146</f>
        <v>0</v>
      </c>
      <c r="Q146" s="255">
        <v>0</v>
      </c>
      <c r="R146" s="255">
        <f>Q146*H146</f>
        <v>0</v>
      </c>
      <c r="S146" s="255">
        <v>0</v>
      </c>
      <c r="T146" s="256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57" t="s">
        <v>166</v>
      </c>
      <c r="AT146" s="257" t="s">
        <v>162</v>
      </c>
      <c r="AU146" s="257" t="s">
        <v>81</v>
      </c>
      <c r="AY146" s="18" t="s">
        <v>160</v>
      </c>
      <c r="BE146" s="258">
        <f>IF(N146="základní",J146,0)</f>
        <v>0</v>
      </c>
      <c r="BF146" s="258">
        <f>IF(N146="snížená",J146,0)</f>
        <v>0</v>
      </c>
      <c r="BG146" s="258">
        <f>IF(N146="zákl. přenesená",J146,0)</f>
        <v>0</v>
      </c>
      <c r="BH146" s="258">
        <f>IF(N146="sníž. přenesená",J146,0)</f>
        <v>0</v>
      </c>
      <c r="BI146" s="258">
        <f>IF(N146="nulová",J146,0)</f>
        <v>0</v>
      </c>
      <c r="BJ146" s="18" t="s">
        <v>77</v>
      </c>
      <c r="BK146" s="258">
        <f>ROUND(I146*H146,2)</f>
        <v>0</v>
      </c>
      <c r="BL146" s="18" t="s">
        <v>166</v>
      </c>
      <c r="BM146" s="257" t="s">
        <v>1286</v>
      </c>
    </row>
    <row r="147" s="2" customFormat="1" ht="21.75" customHeight="1">
      <c r="A147" s="39"/>
      <c r="B147" s="40"/>
      <c r="C147" s="245" t="s">
        <v>279</v>
      </c>
      <c r="D147" s="245" t="s">
        <v>162</v>
      </c>
      <c r="E147" s="246" t="s">
        <v>1287</v>
      </c>
      <c r="F147" s="247" t="s">
        <v>1288</v>
      </c>
      <c r="G147" s="248" t="s">
        <v>941</v>
      </c>
      <c r="H147" s="249">
        <v>4</v>
      </c>
      <c r="I147" s="250"/>
      <c r="J147" s="251">
        <f>ROUND(I147*H147,2)</f>
        <v>0</v>
      </c>
      <c r="K147" s="252"/>
      <c r="L147" s="45"/>
      <c r="M147" s="253" t="s">
        <v>1</v>
      </c>
      <c r="N147" s="254" t="s">
        <v>38</v>
      </c>
      <c r="O147" s="92"/>
      <c r="P147" s="255">
        <f>O147*H147</f>
        <v>0</v>
      </c>
      <c r="Q147" s="255">
        <v>0</v>
      </c>
      <c r="R147" s="255">
        <f>Q147*H147</f>
        <v>0</v>
      </c>
      <c r="S147" s="255">
        <v>0</v>
      </c>
      <c r="T147" s="256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57" t="s">
        <v>166</v>
      </c>
      <c r="AT147" s="257" t="s">
        <v>162</v>
      </c>
      <c r="AU147" s="257" t="s">
        <v>81</v>
      </c>
      <c r="AY147" s="18" t="s">
        <v>160</v>
      </c>
      <c r="BE147" s="258">
        <f>IF(N147="základní",J147,0)</f>
        <v>0</v>
      </c>
      <c r="BF147" s="258">
        <f>IF(N147="snížená",J147,0)</f>
        <v>0</v>
      </c>
      <c r="BG147" s="258">
        <f>IF(N147="zákl. přenesená",J147,0)</f>
        <v>0</v>
      </c>
      <c r="BH147" s="258">
        <f>IF(N147="sníž. přenesená",J147,0)</f>
        <v>0</v>
      </c>
      <c r="BI147" s="258">
        <f>IF(N147="nulová",J147,0)</f>
        <v>0</v>
      </c>
      <c r="BJ147" s="18" t="s">
        <v>77</v>
      </c>
      <c r="BK147" s="258">
        <f>ROUND(I147*H147,2)</f>
        <v>0</v>
      </c>
      <c r="BL147" s="18" t="s">
        <v>166</v>
      </c>
      <c r="BM147" s="257" t="s">
        <v>1289</v>
      </c>
    </row>
    <row r="148" s="2" customFormat="1" ht="21.75" customHeight="1">
      <c r="A148" s="39"/>
      <c r="B148" s="40"/>
      <c r="C148" s="245" t="s">
        <v>7</v>
      </c>
      <c r="D148" s="245" t="s">
        <v>162</v>
      </c>
      <c r="E148" s="246" t="s">
        <v>1290</v>
      </c>
      <c r="F148" s="247" t="s">
        <v>1291</v>
      </c>
      <c r="G148" s="248" t="s">
        <v>941</v>
      </c>
      <c r="H148" s="249">
        <v>2</v>
      </c>
      <c r="I148" s="250"/>
      <c r="J148" s="251">
        <f>ROUND(I148*H148,2)</f>
        <v>0</v>
      </c>
      <c r="K148" s="252"/>
      <c r="L148" s="45"/>
      <c r="M148" s="253" t="s">
        <v>1</v>
      </c>
      <c r="N148" s="254" t="s">
        <v>38</v>
      </c>
      <c r="O148" s="92"/>
      <c r="P148" s="255">
        <f>O148*H148</f>
        <v>0</v>
      </c>
      <c r="Q148" s="255">
        <v>0</v>
      </c>
      <c r="R148" s="255">
        <f>Q148*H148</f>
        <v>0</v>
      </c>
      <c r="S148" s="255">
        <v>0</v>
      </c>
      <c r="T148" s="256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57" t="s">
        <v>166</v>
      </c>
      <c r="AT148" s="257" t="s">
        <v>162</v>
      </c>
      <c r="AU148" s="257" t="s">
        <v>81</v>
      </c>
      <c r="AY148" s="18" t="s">
        <v>160</v>
      </c>
      <c r="BE148" s="258">
        <f>IF(N148="základní",J148,0)</f>
        <v>0</v>
      </c>
      <c r="BF148" s="258">
        <f>IF(N148="snížená",J148,0)</f>
        <v>0</v>
      </c>
      <c r="BG148" s="258">
        <f>IF(N148="zákl. přenesená",J148,0)</f>
        <v>0</v>
      </c>
      <c r="BH148" s="258">
        <f>IF(N148="sníž. přenesená",J148,0)</f>
        <v>0</v>
      </c>
      <c r="BI148" s="258">
        <f>IF(N148="nulová",J148,0)</f>
        <v>0</v>
      </c>
      <c r="BJ148" s="18" t="s">
        <v>77</v>
      </c>
      <c r="BK148" s="258">
        <f>ROUND(I148*H148,2)</f>
        <v>0</v>
      </c>
      <c r="BL148" s="18" t="s">
        <v>166</v>
      </c>
      <c r="BM148" s="257" t="s">
        <v>1292</v>
      </c>
    </row>
    <row r="149" s="2" customFormat="1" ht="21.75" customHeight="1">
      <c r="A149" s="39"/>
      <c r="B149" s="40"/>
      <c r="C149" s="245" t="s">
        <v>285</v>
      </c>
      <c r="D149" s="245" t="s">
        <v>162</v>
      </c>
      <c r="E149" s="246" t="s">
        <v>1293</v>
      </c>
      <c r="F149" s="247" t="s">
        <v>1294</v>
      </c>
      <c r="G149" s="248" t="s">
        <v>941</v>
      </c>
      <c r="H149" s="249">
        <v>1</v>
      </c>
      <c r="I149" s="250"/>
      <c r="J149" s="251">
        <f>ROUND(I149*H149,2)</f>
        <v>0</v>
      </c>
      <c r="K149" s="252"/>
      <c r="L149" s="45"/>
      <c r="M149" s="253" t="s">
        <v>1</v>
      </c>
      <c r="N149" s="254" t="s">
        <v>38</v>
      </c>
      <c r="O149" s="92"/>
      <c r="P149" s="255">
        <f>O149*H149</f>
        <v>0</v>
      </c>
      <c r="Q149" s="255">
        <v>0</v>
      </c>
      <c r="R149" s="255">
        <f>Q149*H149</f>
        <v>0</v>
      </c>
      <c r="S149" s="255">
        <v>0</v>
      </c>
      <c r="T149" s="256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57" t="s">
        <v>166</v>
      </c>
      <c r="AT149" s="257" t="s">
        <v>162</v>
      </c>
      <c r="AU149" s="257" t="s">
        <v>81</v>
      </c>
      <c r="AY149" s="18" t="s">
        <v>160</v>
      </c>
      <c r="BE149" s="258">
        <f>IF(N149="základní",J149,0)</f>
        <v>0</v>
      </c>
      <c r="BF149" s="258">
        <f>IF(N149="snížená",J149,0)</f>
        <v>0</v>
      </c>
      <c r="BG149" s="258">
        <f>IF(N149="zákl. přenesená",J149,0)</f>
        <v>0</v>
      </c>
      <c r="BH149" s="258">
        <f>IF(N149="sníž. přenesená",J149,0)</f>
        <v>0</v>
      </c>
      <c r="BI149" s="258">
        <f>IF(N149="nulová",J149,0)</f>
        <v>0</v>
      </c>
      <c r="BJ149" s="18" t="s">
        <v>77</v>
      </c>
      <c r="BK149" s="258">
        <f>ROUND(I149*H149,2)</f>
        <v>0</v>
      </c>
      <c r="BL149" s="18" t="s">
        <v>166</v>
      </c>
      <c r="BM149" s="257" t="s">
        <v>1295</v>
      </c>
    </row>
    <row r="150" s="2" customFormat="1" ht="33" customHeight="1">
      <c r="A150" s="39"/>
      <c r="B150" s="40"/>
      <c r="C150" s="245" t="s">
        <v>287</v>
      </c>
      <c r="D150" s="245" t="s">
        <v>162</v>
      </c>
      <c r="E150" s="246" t="s">
        <v>1296</v>
      </c>
      <c r="F150" s="247" t="s">
        <v>1297</v>
      </c>
      <c r="G150" s="248" t="s">
        <v>941</v>
      </c>
      <c r="H150" s="249">
        <v>4</v>
      </c>
      <c r="I150" s="250"/>
      <c r="J150" s="251">
        <f>ROUND(I150*H150,2)</f>
        <v>0</v>
      </c>
      <c r="K150" s="252"/>
      <c r="L150" s="45"/>
      <c r="M150" s="253" t="s">
        <v>1</v>
      </c>
      <c r="N150" s="254" t="s">
        <v>38</v>
      </c>
      <c r="O150" s="92"/>
      <c r="P150" s="255">
        <f>O150*H150</f>
        <v>0</v>
      </c>
      <c r="Q150" s="255">
        <v>0</v>
      </c>
      <c r="R150" s="255">
        <f>Q150*H150</f>
        <v>0</v>
      </c>
      <c r="S150" s="255">
        <v>0</v>
      </c>
      <c r="T150" s="256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57" t="s">
        <v>166</v>
      </c>
      <c r="AT150" s="257" t="s">
        <v>162</v>
      </c>
      <c r="AU150" s="257" t="s">
        <v>81</v>
      </c>
      <c r="AY150" s="18" t="s">
        <v>160</v>
      </c>
      <c r="BE150" s="258">
        <f>IF(N150="základní",J150,0)</f>
        <v>0</v>
      </c>
      <c r="BF150" s="258">
        <f>IF(N150="snížená",J150,0)</f>
        <v>0</v>
      </c>
      <c r="BG150" s="258">
        <f>IF(N150="zákl. přenesená",J150,0)</f>
        <v>0</v>
      </c>
      <c r="BH150" s="258">
        <f>IF(N150="sníž. přenesená",J150,0)</f>
        <v>0</v>
      </c>
      <c r="BI150" s="258">
        <f>IF(N150="nulová",J150,0)</f>
        <v>0</v>
      </c>
      <c r="BJ150" s="18" t="s">
        <v>77</v>
      </c>
      <c r="BK150" s="258">
        <f>ROUND(I150*H150,2)</f>
        <v>0</v>
      </c>
      <c r="BL150" s="18" t="s">
        <v>166</v>
      </c>
      <c r="BM150" s="257" t="s">
        <v>1298</v>
      </c>
    </row>
    <row r="151" s="2" customFormat="1" ht="33" customHeight="1">
      <c r="A151" s="39"/>
      <c r="B151" s="40"/>
      <c r="C151" s="245" t="s">
        <v>293</v>
      </c>
      <c r="D151" s="245" t="s">
        <v>162</v>
      </c>
      <c r="E151" s="246" t="s">
        <v>1299</v>
      </c>
      <c r="F151" s="247" t="s">
        <v>1300</v>
      </c>
      <c r="G151" s="248" t="s">
        <v>941</v>
      </c>
      <c r="H151" s="249">
        <v>16</v>
      </c>
      <c r="I151" s="250"/>
      <c r="J151" s="251">
        <f>ROUND(I151*H151,2)</f>
        <v>0</v>
      </c>
      <c r="K151" s="252"/>
      <c r="L151" s="45"/>
      <c r="M151" s="253" t="s">
        <v>1</v>
      </c>
      <c r="N151" s="254" t="s">
        <v>38</v>
      </c>
      <c r="O151" s="92"/>
      <c r="P151" s="255">
        <f>O151*H151</f>
        <v>0</v>
      </c>
      <c r="Q151" s="255">
        <v>0</v>
      </c>
      <c r="R151" s="255">
        <f>Q151*H151</f>
        <v>0</v>
      </c>
      <c r="S151" s="255">
        <v>0</v>
      </c>
      <c r="T151" s="256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57" t="s">
        <v>166</v>
      </c>
      <c r="AT151" s="257" t="s">
        <v>162</v>
      </c>
      <c r="AU151" s="257" t="s">
        <v>81</v>
      </c>
      <c r="AY151" s="18" t="s">
        <v>160</v>
      </c>
      <c r="BE151" s="258">
        <f>IF(N151="základní",J151,0)</f>
        <v>0</v>
      </c>
      <c r="BF151" s="258">
        <f>IF(N151="snížená",J151,0)</f>
        <v>0</v>
      </c>
      <c r="BG151" s="258">
        <f>IF(N151="zákl. přenesená",J151,0)</f>
        <v>0</v>
      </c>
      <c r="BH151" s="258">
        <f>IF(N151="sníž. přenesená",J151,0)</f>
        <v>0</v>
      </c>
      <c r="BI151" s="258">
        <f>IF(N151="nulová",J151,0)</f>
        <v>0</v>
      </c>
      <c r="BJ151" s="18" t="s">
        <v>77</v>
      </c>
      <c r="BK151" s="258">
        <f>ROUND(I151*H151,2)</f>
        <v>0</v>
      </c>
      <c r="BL151" s="18" t="s">
        <v>166</v>
      </c>
      <c r="BM151" s="257" t="s">
        <v>1301</v>
      </c>
    </row>
    <row r="152" s="2" customFormat="1" ht="44.25" customHeight="1">
      <c r="A152" s="39"/>
      <c r="B152" s="40"/>
      <c r="C152" s="245" t="s">
        <v>298</v>
      </c>
      <c r="D152" s="245" t="s">
        <v>162</v>
      </c>
      <c r="E152" s="246" t="s">
        <v>1302</v>
      </c>
      <c r="F152" s="247" t="s">
        <v>1303</v>
      </c>
      <c r="G152" s="248" t="s">
        <v>941</v>
      </c>
      <c r="H152" s="249">
        <v>2</v>
      </c>
      <c r="I152" s="250"/>
      <c r="J152" s="251">
        <f>ROUND(I152*H152,2)</f>
        <v>0</v>
      </c>
      <c r="K152" s="252"/>
      <c r="L152" s="45"/>
      <c r="M152" s="253" t="s">
        <v>1</v>
      </c>
      <c r="N152" s="254" t="s">
        <v>38</v>
      </c>
      <c r="O152" s="92"/>
      <c r="P152" s="255">
        <f>O152*H152</f>
        <v>0</v>
      </c>
      <c r="Q152" s="255">
        <v>0</v>
      </c>
      <c r="R152" s="255">
        <f>Q152*H152</f>
        <v>0</v>
      </c>
      <c r="S152" s="255">
        <v>0</v>
      </c>
      <c r="T152" s="256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57" t="s">
        <v>166</v>
      </c>
      <c r="AT152" s="257" t="s">
        <v>162</v>
      </c>
      <c r="AU152" s="257" t="s">
        <v>81</v>
      </c>
      <c r="AY152" s="18" t="s">
        <v>160</v>
      </c>
      <c r="BE152" s="258">
        <f>IF(N152="základní",J152,0)</f>
        <v>0</v>
      </c>
      <c r="BF152" s="258">
        <f>IF(N152="snížená",J152,0)</f>
        <v>0</v>
      </c>
      <c r="BG152" s="258">
        <f>IF(N152="zákl. přenesená",J152,0)</f>
        <v>0</v>
      </c>
      <c r="BH152" s="258">
        <f>IF(N152="sníž. přenesená",J152,0)</f>
        <v>0</v>
      </c>
      <c r="BI152" s="258">
        <f>IF(N152="nulová",J152,0)</f>
        <v>0</v>
      </c>
      <c r="BJ152" s="18" t="s">
        <v>77</v>
      </c>
      <c r="BK152" s="258">
        <f>ROUND(I152*H152,2)</f>
        <v>0</v>
      </c>
      <c r="BL152" s="18" t="s">
        <v>166</v>
      </c>
      <c r="BM152" s="257" t="s">
        <v>1304</v>
      </c>
    </row>
    <row r="153" s="2" customFormat="1" ht="33" customHeight="1">
      <c r="A153" s="39"/>
      <c r="B153" s="40"/>
      <c r="C153" s="245" t="s">
        <v>304</v>
      </c>
      <c r="D153" s="245" t="s">
        <v>162</v>
      </c>
      <c r="E153" s="246" t="s">
        <v>1305</v>
      </c>
      <c r="F153" s="247" t="s">
        <v>1306</v>
      </c>
      <c r="G153" s="248" t="s">
        <v>941</v>
      </c>
      <c r="H153" s="249">
        <v>6</v>
      </c>
      <c r="I153" s="250"/>
      <c r="J153" s="251">
        <f>ROUND(I153*H153,2)</f>
        <v>0</v>
      </c>
      <c r="K153" s="252"/>
      <c r="L153" s="45"/>
      <c r="M153" s="253" t="s">
        <v>1</v>
      </c>
      <c r="N153" s="254" t="s">
        <v>38</v>
      </c>
      <c r="O153" s="92"/>
      <c r="P153" s="255">
        <f>O153*H153</f>
        <v>0</v>
      </c>
      <c r="Q153" s="255">
        <v>0</v>
      </c>
      <c r="R153" s="255">
        <f>Q153*H153</f>
        <v>0</v>
      </c>
      <c r="S153" s="255">
        <v>0</v>
      </c>
      <c r="T153" s="256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57" t="s">
        <v>166</v>
      </c>
      <c r="AT153" s="257" t="s">
        <v>162</v>
      </c>
      <c r="AU153" s="257" t="s">
        <v>81</v>
      </c>
      <c r="AY153" s="18" t="s">
        <v>160</v>
      </c>
      <c r="BE153" s="258">
        <f>IF(N153="základní",J153,0)</f>
        <v>0</v>
      </c>
      <c r="BF153" s="258">
        <f>IF(N153="snížená",J153,0)</f>
        <v>0</v>
      </c>
      <c r="BG153" s="258">
        <f>IF(N153="zákl. přenesená",J153,0)</f>
        <v>0</v>
      </c>
      <c r="BH153" s="258">
        <f>IF(N153="sníž. přenesená",J153,0)</f>
        <v>0</v>
      </c>
      <c r="BI153" s="258">
        <f>IF(N153="nulová",J153,0)</f>
        <v>0</v>
      </c>
      <c r="BJ153" s="18" t="s">
        <v>77</v>
      </c>
      <c r="BK153" s="258">
        <f>ROUND(I153*H153,2)</f>
        <v>0</v>
      </c>
      <c r="BL153" s="18" t="s">
        <v>166</v>
      </c>
      <c r="BM153" s="257" t="s">
        <v>1307</v>
      </c>
    </row>
    <row r="154" s="2" customFormat="1" ht="44.25" customHeight="1">
      <c r="A154" s="39"/>
      <c r="B154" s="40"/>
      <c r="C154" s="245" t="s">
        <v>309</v>
      </c>
      <c r="D154" s="245" t="s">
        <v>162</v>
      </c>
      <c r="E154" s="246" t="s">
        <v>1308</v>
      </c>
      <c r="F154" s="247" t="s">
        <v>1309</v>
      </c>
      <c r="G154" s="248" t="s">
        <v>941</v>
      </c>
      <c r="H154" s="249">
        <v>2</v>
      </c>
      <c r="I154" s="250"/>
      <c r="J154" s="251">
        <f>ROUND(I154*H154,2)</f>
        <v>0</v>
      </c>
      <c r="K154" s="252"/>
      <c r="L154" s="45"/>
      <c r="M154" s="253" t="s">
        <v>1</v>
      </c>
      <c r="N154" s="254" t="s">
        <v>38</v>
      </c>
      <c r="O154" s="92"/>
      <c r="P154" s="255">
        <f>O154*H154</f>
        <v>0</v>
      </c>
      <c r="Q154" s="255">
        <v>0</v>
      </c>
      <c r="R154" s="255">
        <f>Q154*H154</f>
        <v>0</v>
      </c>
      <c r="S154" s="255">
        <v>0</v>
      </c>
      <c r="T154" s="256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57" t="s">
        <v>166</v>
      </c>
      <c r="AT154" s="257" t="s">
        <v>162</v>
      </c>
      <c r="AU154" s="257" t="s">
        <v>81</v>
      </c>
      <c r="AY154" s="18" t="s">
        <v>160</v>
      </c>
      <c r="BE154" s="258">
        <f>IF(N154="základní",J154,0)</f>
        <v>0</v>
      </c>
      <c r="BF154" s="258">
        <f>IF(N154="snížená",J154,0)</f>
        <v>0</v>
      </c>
      <c r="BG154" s="258">
        <f>IF(N154="zákl. přenesená",J154,0)</f>
        <v>0</v>
      </c>
      <c r="BH154" s="258">
        <f>IF(N154="sníž. přenesená",J154,0)</f>
        <v>0</v>
      </c>
      <c r="BI154" s="258">
        <f>IF(N154="nulová",J154,0)</f>
        <v>0</v>
      </c>
      <c r="BJ154" s="18" t="s">
        <v>77</v>
      </c>
      <c r="BK154" s="258">
        <f>ROUND(I154*H154,2)</f>
        <v>0</v>
      </c>
      <c r="BL154" s="18" t="s">
        <v>166</v>
      </c>
      <c r="BM154" s="257" t="s">
        <v>1310</v>
      </c>
    </row>
    <row r="155" s="2" customFormat="1" ht="33" customHeight="1">
      <c r="A155" s="39"/>
      <c r="B155" s="40"/>
      <c r="C155" s="245" t="s">
        <v>319</v>
      </c>
      <c r="D155" s="245" t="s">
        <v>162</v>
      </c>
      <c r="E155" s="246" t="s">
        <v>1311</v>
      </c>
      <c r="F155" s="247" t="s">
        <v>1312</v>
      </c>
      <c r="G155" s="248" t="s">
        <v>941</v>
      </c>
      <c r="H155" s="249">
        <v>1</v>
      </c>
      <c r="I155" s="250"/>
      <c r="J155" s="251">
        <f>ROUND(I155*H155,2)</f>
        <v>0</v>
      </c>
      <c r="K155" s="252"/>
      <c r="L155" s="45"/>
      <c r="M155" s="253" t="s">
        <v>1</v>
      </c>
      <c r="N155" s="254" t="s">
        <v>38</v>
      </c>
      <c r="O155" s="92"/>
      <c r="P155" s="255">
        <f>O155*H155</f>
        <v>0</v>
      </c>
      <c r="Q155" s="255">
        <v>0</v>
      </c>
      <c r="R155" s="255">
        <f>Q155*H155</f>
        <v>0</v>
      </c>
      <c r="S155" s="255">
        <v>0</v>
      </c>
      <c r="T155" s="256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57" t="s">
        <v>166</v>
      </c>
      <c r="AT155" s="257" t="s">
        <v>162</v>
      </c>
      <c r="AU155" s="257" t="s">
        <v>81</v>
      </c>
      <c r="AY155" s="18" t="s">
        <v>160</v>
      </c>
      <c r="BE155" s="258">
        <f>IF(N155="základní",J155,0)</f>
        <v>0</v>
      </c>
      <c r="BF155" s="258">
        <f>IF(N155="snížená",J155,0)</f>
        <v>0</v>
      </c>
      <c r="BG155" s="258">
        <f>IF(N155="zákl. přenesená",J155,0)</f>
        <v>0</v>
      </c>
      <c r="BH155" s="258">
        <f>IF(N155="sníž. přenesená",J155,0)</f>
        <v>0</v>
      </c>
      <c r="BI155" s="258">
        <f>IF(N155="nulová",J155,0)</f>
        <v>0</v>
      </c>
      <c r="BJ155" s="18" t="s">
        <v>77</v>
      </c>
      <c r="BK155" s="258">
        <f>ROUND(I155*H155,2)</f>
        <v>0</v>
      </c>
      <c r="BL155" s="18" t="s">
        <v>166</v>
      </c>
      <c r="BM155" s="257" t="s">
        <v>1313</v>
      </c>
    </row>
    <row r="156" s="2" customFormat="1" ht="21.75" customHeight="1">
      <c r="A156" s="39"/>
      <c r="B156" s="40"/>
      <c r="C156" s="245" t="s">
        <v>324</v>
      </c>
      <c r="D156" s="245" t="s">
        <v>162</v>
      </c>
      <c r="E156" s="246" t="s">
        <v>1314</v>
      </c>
      <c r="F156" s="247" t="s">
        <v>1315</v>
      </c>
      <c r="G156" s="248" t="s">
        <v>941</v>
      </c>
      <c r="H156" s="249">
        <v>1</v>
      </c>
      <c r="I156" s="250"/>
      <c r="J156" s="251">
        <f>ROUND(I156*H156,2)</f>
        <v>0</v>
      </c>
      <c r="K156" s="252"/>
      <c r="L156" s="45"/>
      <c r="M156" s="253" t="s">
        <v>1</v>
      </c>
      <c r="N156" s="254" t="s">
        <v>38</v>
      </c>
      <c r="O156" s="92"/>
      <c r="P156" s="255">
        <f>O156*H156</f>
        <v>0</v>
      </c>
      <c r="Q156" s="255">
        <v>0</v>
      </c>
      <c r="R156" s="255">
        <f>Q156*H156</f>
        <v>0</v>
      </c>
      <c r="S156" s="255">
        <v>0</v>
      </c>
      <c r="T156" s="256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57" t="s">
        <v>166</v>
      </c>
      <c r="AT156" s="257" t="s">
        <v>162</v>
      </c>
      <c r="AU156" s="257" t="s">
        <v>81</v>
      </c>
      <c r="AY156" s="18" t="s">
        <v>160</v>
      </c>
      <c r="BE156" s="258">
        <f>IF(N156="základní",J156,0)</f>
        <v>0</v>
      </c>
      <c r="BF156" s="258">
        <f>IF(N156="snížená",J156,0)</f>
        <v>0</v>
      </c>
      <c r="BG156" s="258">
        <f>IF(N156="zákl. přenesená",J156,0)</f>
        <v>0</v>
      </c>
      <c r="BH156" s="258">
        <f>IF(N156="sníž. přenesená",J156,0)</f>
        <v>0</v>
      </c>
      <c r="BI156" s="258">
        <f>IF(N156="nulová",J156,0)</f>
        <v>0</v>
      </c>
      <c r="BJ156" s="18" t="s">
        <v>77</v>
      </c>
      <c r="BK156" s="258">
        <f>ROUND(I156*H156,2)</f>
        <v>0</v>
      </c>
      <c r="BL156" s="18" t="s">
        <v>166</v>
      </c>
      <c r="BM156" s="257" t="s">
        <v>1316</v>
      </c>
    </row>
    <row r="157" s="2" customFormat="1" ht="21.75" customHeight="1">
      <c r="A157" s="39"/>
      <c r="B157" s="40"/>
      <c r="C157" s="245" t="s">
        <v>334</v>
      </c>
      <c r="D157" s="245" t="s">
        <v>162</v>
      </c>
      <c r="E157" s="246" t="s">
        <v>1317</v>
      </c>
      <c r="F157" s="247" t="s">
        <v>1318</v>
      </c>
      <c r="G157" s="248" t="s">
        <v>941</v>
      </c>
      <c r="H157" s="249">
        <v>2</v>
      </c>
      <c r="I157" s="250"/>
      <c r="J157" s="251">
        <f>ROUND(I157*H157,2)</f>
        <v>0</v>
      </c>
      <c r="K157" s="252"/>
      <c r="L157" s="45"/>
      <c r="M157" s="253" t="s">
        <v>1</v>
      </c>
      <c r="N157" s="254" t="s">
        <v>38</v>
      </c>
      <c r="O157" s="92"/>
      <c r="P157" s="255">
        <f>O157*H157</f>
        <v>0</v>
      </c>
      <c r="Q157" s="255">
        <v>0</v>
      </c>
      <c r="R157" s="255">
        <f>Q157*H157</f>
        <v>0</v>
      </c>
      <c r="S157" s="255">
        <v>0</v>
      </c>
      <c r="T157" s="256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57" t="s">
        <v>166</v>
      </c>
      <c r="AT157" s="257" t="s">
        <v>162</v>
      </c>
      <c r="AU157" s="257" t="s">
        <v>81</v>
      </c>
      <c r="AY157" s="18" t="s">
        <v>160</v>
      </c>
      <c r="BE157" s="258">
        <f>IF(N157="základní",J157,0)</f>
        <v>0</v>
      </c>
      <c r="BF157" s="258">
        <f>IF(N157="snížená",J157,0)</f>
        <v>0</v>
      </c>
      <c r="BG157" s="258">
        <f>IF(N157="zákl. přenesená",J157,0)</f>
        <v>0</v>
      </c>
      <c r="BH157" s="258">
        <f>IF(N157="sníž. přenesená",J157,0)</f>
        <v>0</v>
      </c>
      <c r="BI157" s="258">
        <f>IF(N157="nulová",J157,0)</f>
        <v>0</v>
      </c>
      <c r="BJ157" s="18" t="s">
        <v>77</v>
      </c>
      <c r="BK157" s="258">
        <f>ROUND(I157*H157,2)</f>
        <v>0</v>
      </c>
      <c r="BL157" s="18" t="s">
        <v>166</v>
      </c>
      <c r="BM157" s="257" t="s">
        <v>1319</v>
      </c>
    </row>
    <row r="158" s="2" customFormat="1" ht="21.75" customHeight="1">
      <c r="A158" s="39"/>
      <c r="B158" s="40"/>
      <c r="C158" s="245" t="s">
        <v>339</v>
      </c>
      <c r="D158" s="245" t="s">
        <v>162</v>
      </c>
      <c r="E158" s="246" t="s">
        <v>1320</v>
      </c>
      <c r="F158" s="247" t="s">
        <v>1321</v>
      </c>
      <c r="G158" s="248" t="s">
        <v>941</v>
      </c>
      <c r="H158" s="249">
        <v>7</v>
      </c>
      <c r="I158" s="250"/>
      <c r="J158" s="251">
        <f>ROUND(I158*H158,2)</f>
        <v>0</v>
      </c>
      <c r="K158" s="252"/>
      <c r="L158" s="45"/>
      <c r="M158" s="253" t="s">
        <v>1</v>
      </c>
      <c r="N158" s="254" t="s">
        <v>38</v>
      </c>
      <c r="O158" s="92"/>
      <c r="P158" s="255">
        <f>O158*H158</f>
        <v>0</v>
      </c>
      <c r="Q158" s="255">
        <v>0</v>
      </c>
      <c r="R158" s="255">
        <f>Q158*H158</f>
        <v>0</v>
      </c>
      <c r="S158" s="255">
        <v>0</v>
      </c>
      <c r="T158" s="256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57" t="s">
        <v>166</v>
      </c>
      <c r="AT158" s="257" t="s">
        <v>162</v>
      </c>
      <c r="AU158" s="257" t="s">
        <v>81</v>
      </c>
      <c r="AY158" s="18" t="s">
        <v>160</v>
      </c>
      <c r="BE158" s="258">
        <f>IF(N158="základní",J158,0)</f>
        <v>0</v>
      </c>
      <c r="BF158" s="258">
        <f>IF(N158="snížená",J158,0)</f>
        <v>0</v>
      </c>
      <c r="BG158" s="258">
        <f>IF(N158="zákl. přenesená",J158,0)</f>
        <v>0</v>
      </c>
      <c r="BH158" s="258">
        <f>IF(N158="sníž. přenesená",J158,0)</f>
        <v>0</v>
      </c>
      <c r="BI158" s="258">
        <f>IF(N158="nulová",J158,0)</f>
        <v>0</v>
      </c>
      <c r="BJ158" s="18" t="s">
        <v>77</v>
      </c>
      <c r="BK158" s="258">
        <f>ROUND(I158*H158,2)</f>
        <v>0</v>
      </c>
      <c r="BL158" s="18" t="s">
        <v>166</v>
      </c>
      <c r="BM158" s="257" t="s">
        <v>1322</v>
      </c>
    </row>
    <row r="159" s="2" customFormat="1" ht="21.75" customHeight="1">
      <c r="A159" s="39"/>
      <c r="B159" s="40"/>
      <c r="C159" s="245" t="s">
        <v>343</v>
      </c>
      <c r="D159" s="245" t="s">
        <v>162</v>
      </c>
      <c r="E159" s="246" t="s">
        <v>1323</v>
      </c>
      <c r="F159" s="247" t="s">
        <v>1324</v>
      </c>
      <c r="G159" s="248" t="s">
        <v>941</v>
      </c>
      <c r="H159" s="249">
        <v>2</v>
      </c>
      <c r="I159" s="250"/>
      <c r="J159" s="251">
        <f>ROUND(I159*H159,2)</f>
        <v>0</v>
      </c>
      <c r="K159" s="252"/>
      <c r="L159" s="45"/>
      <c r="M159" s="253" t="s">
        <v>1</v>
      </c>
      <c r="N159" s="254" t="s">
        <v>38</v>
      </c>
      <c r="O159" s="92"/>
      <c r="P159" s="255">
        <f>O159*H159</f>
        <v>0</v>
      </c>
      <c r="Q159" s="255">
        <v>0</v>
      </c>
      <c r="R159" s="255">
        <f>Q159*H159</f>
        <v>0</v>
      </c>
      <c r="S159" s="255">
        <v>0</v>
      </c>
      <c r="T159" s="256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57" t="s">
        <v>166</v>
      </c>
      <c r="AT159" s="257" t="s">
        <v>162</v>
      </c>
      <c r="AU159" s="257" t="s">
        <v>81</v>
      </c>
      <c r="AY159" s="18" t="s">
        <v>160</v>
      </c>
      <c r="BE159" s="258">
        <f>IF(N159="základní",J159,0)</f>
        <v>0</v>
      </c>
      <c r="BF159" s="258">
        <f>IF(N159="snížená",J159,0)</f>
        <v>0</v>
      </c>
      <c r="BG159" s="258">
        <f>IF(N159="zákl. přenesená",J159,0)</f>
        <v>0</v>
      </c>
      <c r="BH159" s="258">
        <f>IF(N159="sníž. přenesená",J159,0)</f>
        <v>0</v>
      </c>
      <c r="BI159" s="258">
        <f>IF(N159="nulová",J159,0)</f>
        <v>0</v>
      </c>
      <c r="BJ159" s="18" t="s">
        <v>77</v>
      </c>
      <c r="BK159" s="258">
        <f>ROUND(I159*H159,2)</f>
        <v>0</v>
      </c>
      <c r="BL159" s="18" t="s">
        <v>166</v>
      </c>
      <c r="BM159" s="257" t="s">
        <v>1325</v>
      </c>
    </row>
    <row r="160" s="2" customFormat="1" ht="21.75" customHeight="1">
      <c r="A160" s="39"/>
      <c r="B160" s="40"/>
      <c r="C160" s="245" t="s">
        <v>348</v>
      </c>
      <c r="D160" s="245" t="s">
        <v>162</v>
      </c>
      <c r="E160" s="246" t="s">
        <v>1326</v>
      </c>
      <c r="F160" s="247" t="s">
        <v>1327</v>
      </c>
      <c r="G160" s="248" t="s">
        <v>941</v>
      </c>
      <c r="H160" s="249">
        <v>2</v>
      </c>
      <c r="I160" s="250"/>
      <c r="J160" s="251">
        <f>ROUND(I160*H160,2)</f>
        <v>0</v>
      </c>
      <c r="K160" s="252"/>
      <c r="L160" s="45"/>
      <c r="M160" s="253" t="s">
        <v>1</v>
      </c>
      <c r="N160" s="254" t="s">
        <v>38</v>
      </c>
      <c r="O160" s="92"/>
      <c r="P160" s="255">
        <f>O160*H160</f>
        <v>0</v>
      </c>
      <c r="Q160" s="255">
        <v>0</v>
      </c>
      <c r="R160" s="255">
        <f>Q160*H160</f>
        <v>0</v>
      </c>
      <c r="S160" s="255">
        <v>0</v>
      </c>
      <c r="T160" s="256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57" t="s">
        <v>166</v>
      </c>
      <c r="AT160" s="257" t="s">
        <v>162</v>
      </c>
      <c r="AU160" s="257" t="s">
        <v>81</v>
      </c>
      <c r="AY160" s="18" t="s">
        <v>160</v>
      </c>
      <c r="BE160" s="258">
        <f>IF(N160="základní",J160,0)</f>
        <v>0</v>
      </c>
      <c r="BF160" s="258">
        <f>IF(N160="snížená",J160,0)</f>
        <v>0</v>
      </c>
      <c r="BG160" s="258">
        <f>IF(N160="zákl. přenesená",J160,0)</f>
        <v>0</v>
      </c>
      <c r="BH160" s="258">
        <f>IF(N160="sníž. přenesená",J160,0)</f>
        <v>0</v>
      </c>
      <c r="BI160" s="258">
        <f>IF(N160="nulová",J160,0)</f>
        <v>0</v>
      </c>
      <c r="BJ160" s="18" t="s">
        <v>77</v>
      </c>
      <c r="BK160" s="258">
        <f>ROUND(I160*H160,2)</f>
        <v>0</v>
      </c>
      <c r="BL160" s="18" t="s">
        <v>166</v>
      </c>
      <c r="BM160" s="257" t="s">
        <v>1328</v>
      </c>
    </row>
    <row r="161" s="2" customFormat="1" ht="21.75" customHeight="1">
      <c r="A161" s="39"/>
      <c r="B161" s="40"/>
      <c r="C161" s="245" t="s">
        <v>353</v>
      </c>
      <c r="D161" s="245" t="s">
        <v>162</v>
      </c>
      <c r="E161" s="246" t="s">
        <v>1329</v>
      </c>
      <c r="F161" s="247" t="s">
        <v>1330</v>
      </c>
      <c r="G161" s="248" t="s">
        <v>941</v>
      </c>
      <c r="H161" s="249">
        <v>4</v>
      </c>
      <c r="I161" s="250"/>
      <c r="J161" s="251">
        <f>ROUND(I161*H161,2)</f>
        <v>0</v>
      </c>
      <c r="K161" s="252"/>
      <c r="L161" s="45"/>
      <c r="M161" s="253" t="s">
        <v>1</v>
      </c>
      <c r="N161" s="254" t="s">
        <v>38</v>
      </c>
      <c r="O161" s="92"/>
      <c r="P161" s="255">
        <f>O161*H161</f>
        <v>0</v>
      </c>
      <c r="Q161" s="255">
        <v>0</v>
      </c>
      <c r="R161" s="255">
        <f>Q161*H161</f>
        <v>0</v>
      </c>
      <c r="S161" s="255">
        <v>0</v>
      </c>
      <c r="T161" s="256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57" t="s">
        <v>166</v>
      </c>
      <c r="AT161" s="257" t="s">
        <v>162</v>
      </c>
      <c r="AU161" s="257" t="s">
        <v>81</v>
      </c>
      <c r="AY161" s="18" t="s">
        <v>160</v>
      </c>
      <c r="BE161" s="258">
        <f>IF(N161="základní",J161,0)</f>
        <v>0</v>
      </c>
      <c r="BF161" s="258">
        <f>IF(N161="snížená",J161,0)</f>
        <v>0</v>
      </c>
      <c r="BG161" s="258">
        <f>IF(N161="zákl. přenesená",J161,0)</f>
        <v>0</v>
      </c>
      <c r="BH161" s="258">
        <f>IF(N161="sníž. přenesená",J161,0)</f>
        <v>0</v>
      </c>
      <c r="BI161" s="258">
        <f>IF(N161="nulová",J161,0)</f>
        <v>0</v>
      </c>
      <c r="BJ161" s="18" t="s">
        <v>77</v>
      </c>
      <c r="BK161" s="258">
        <f>ROUND(I161*H161,2)</f>
        <v>0</v>
      </c>
      <c r="BL161" s="18" t="s">
        <v>166</v>
      </c>
      <c r="BM161" s="257" t="s">
        <v>1331</v>
      </c>
    </row>
    <row r="162" s="2" customFormat="1" ht="16.5" customHeight="1">
      <c r="A162" s="39"/>
      <c r="B162" s="40"/>
      <c r="C162" s="245" t="s">
        <v>358</v>
      </c>
      <c r="D162" s="245" t="s">
        <v>162</v>
      </c>
      <c r="E162" s="246" t="s">
        <v>1332</v>
      </c>
      <c r="F162" s="247" t="s">
        <v>1333</v>
      </c>
      <c r="G162" s="248" t="s">
        <v>1334</v>
      </c>
      <c r="H162" s="249">
        <v>12</v>
      </c>
      <c r="I162" s="250"/>
      <c r="J162" s="251">
        <f>ROUND(I162*H162,2)</f>
        <v>0</v>
      </c>
      <c r="K162" s="252"/>
      <c r="L162" s="45"/>
      <c r="M162" s="253" t="s">
        <v>1</v>
      </c>
      <c r="N162" s="254" t="s">
        <v>38</v>
      </c>
      <c r="O162" s="92"/>
      <c r="P162" s="255">
        <f>O162*H162</f>
        <v>0</v>
      </c>
      <c r="Q162" s="255">
        <v>0</v>
      </c>
      <c r="R162" s="255">
        <f>Q162*H162</f>
        <v>0</v>
      </c>
      <c r="S162" s="255">
        <v>0</v>
      </c>
      <c r="T162" s="256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57" t="s">
        <v>166</v>
      </c>
      <c r="AT162" s="257" t="s">
        <v>162</v>
      </c>
      <c r="AU162" s="257" t="s">
        <v>81</v>
      </c>
      <c r="AY162" s="18" t="s">
        <v>160</v>
      </c>
      <c r="BE162" s="258">
        <f>IF(N162="základní",J162,0)</f>
        <v>0</v>
      </c>
      <c r="BF162" s="258">
        <f>IF(N162="snížená",J162,0)</f>
        <v>0</v>
      </c>
      <c r="BG162" s="258">
        <f>IF(N162="zákl. přenesená",J162,0)</f>
        <v>0</v>
      </c>
      <c r="BH162" s="258">
        <f>IF(N162="sníž. přenesená",J162,0)</f>
        <v>0</v>
      </c>
      <c r="BI162" s="258">
        <f>IF(N162="nulová",J162,0)</f>
        <v>0</v>
      </c>
      <c r="BJ162" s="18" t="s">
        <v>77</v>
      </c>
      <c r="BK162" s="258">
        <f>ROUND(I162*H162,2)</f>
        <v>0</v>
      </c>
      <c r="BL162" s="18" t="s">
        <v>166</v>
      </c>
      <c r="BM162" s="257" t="s">
        <v>1335</v>
      </c>
    </row>
    <row r="163" s="2" customFormat="1" ht="16.5" customHeight="1">
      <c r="A163" s="39"/>
      <c r="B163" s="40"/>
      <c r="C163" s="245" t="s">
        <v>363</v>
      </c>
      <c r="D163" s="245" t="s">
        <v>162</v>
      </c>
      <c r="E163" s="246" t="s">
        <v>1336</v>
      </c>
      <c r="F163" s="247" t="s">
        <v>1337</v>
      </c>
      <c r="G163" s="248" t="s">
        <v>1334</v>
      </c>
      <c r="H163" s="249">
        <v>2</v>
      </c>
      <c r="I163" s="250"/>
      <c r="J163" s="251">
        <f>ROUND(I163*H163,2)</f>
        <v>0</v>
      </c>
      <c r="K163" s="252"/>
      <c r="L163" s="45"/>
      <c r="M163" s="253" t="s">
        <v>1</v>
      </c>
      <c r="N163" s="254" t="s">
        <v>38</v>
      </c>
      <c r="O163" s="92"/>
      <c r="P163" s="255">
        <f>O163*H163</f>
        <v>0</v>
      </c>
      <c r="Q163" s="255">
        <v>0</v>
      </c>
      <c r="R163" s="255">
        <f>Q163*H163</f>
        <v>0</v>
      </c>
      <c r="S163" s="255">
        <v>0</v>
      </c>
      <c r="T163" s="256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57" t="s">
        <v>166</v>
      </c>
      <c r="AT163" s="257" t="s">
        <v>162</v>
      </c>
      <c r="AU163" s="257" t="s">
        <v>81</v>
      </c>
      <c r="AY163" s="18" t="s">
        <v>160</v>
      </c>
      <c r="BE163" s="258">
        <f>IF(N163="základní",J163,0)</f>
        <v>0</v>
      </c>
      <c r="BF163" s="258">
        <f>IF(N163="snížená",J163,0)</f>
        <v>0</v>
      </c>
      <c r="BG163" s="258">
        <f>IF(N163="zákl. přenesená",J163,0)</f>
        <v>0</v>
      </c>
      <c r="BH163" s="258">
        <f>IF(N163="sníž. přenesená",J163,0)</f>
        <v>0</v>
      </c>
      <c r="BI163" s="258">
        <f>IF(N163="nulová",J163,0)</f>
        <v>0</v>
      </c>
      <c r="BJ163" s="18" t="s">
        <v>77</v>
      </c>
      <c r="BK163" s="258">
        <f>ROUND(I163*H163,2)</f>
        <v>0</v>
      </c>
      <c r="BL163" s="18" t="s">
        <v>166</v>
      </c>
      <c r="BM163" s="257" t="s">
        <v>1338</v>
      </c>
    </row>
    <row r="164" s="2" customFormat="1" ht="16.5" customHeight="1">
      <c r="A164" s="39"/>
      <c r="B164" s="40"/>
      <c r="C164" s="245" t="s">
        <v>368</v>
      </c>
      <c r="D164" s="245" t="s">
        <v>162</v>
      </c>
      <c r="E164" s="246" t="s">
        <v>1339</v>
      </c>
      <c r="F164" s="247" t="s">
        <v>1340</v>
      </c>
      <c r="G164" s="248" t="s">
        <v>1334</v>
      </c>
      <c r="H164" s="249">
        <v>2</v>
      </c>
      <c r="I164" s="250"/>
      <c r="J164" s="251">
        <f>ROUND(I164*H164,2)</f>
        <v>0</v>
      </c>
      <c r="K164" s="252"/>
      <c r="L164" s="45"/>
      <c r="M164" s="253" t="s">
        <v>1</v>
      </c>
      <c r="N164" s="254" t="s">
        <v>38</v>
      </c>
      <c r="O164" s="92"/>
      <c r="P164" s="255">
        <f>O164*H164</f>
        <v>0</v>
      </c>
      <c r="Q164" s="255">
        <v>0</v>
      </c>
      <c r="R164" s="255">
        <f>Q164*H164</f>
        <v>0</v>
      </c>
      <c r="S164" s="255">
        <v>0</v>
      </c>
      <c r="T164" s="256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57" t="s">
        <v>166</v>
      </c>
      <c r="AT164" s="257" t="s">
        <v>162</v>
      </c>
      <c r="AU164" s="257" t="s">
        <v>81</v>
      </c>
      <c r="AY164" s="18" t="s">
        <v>160</v>
      </c>
      <c r="BE164" s="258">
        <f>IF(N164="základní",J164,0)</f>
        <v>0</v>
      </c>
      <c r="BF164" s="258">
        <f>IF(N164="snížená",J164,0)</f>
        <v>0</v>
      </c>
      <c r="BG164" s="258">
        <f>IF(N164="zákl. přenesená",J164,0)</f>
        <v>0</v>
      </c>
      <c r="BH164" s="258">
        <f>IF(N164="sníž. přenesená",J164,0)</f>
        <v>0</v>
      </c>
      <c r="BI164" s="258">
        <f>IF(N164="nulová",J164,0)</f>
        <v>0</v>
      </c>
      <c r="BJ164" s="18" t="s">
        <v>77</v>
      </c>
      <c r="BK164" s="258">
        <f>ROUND(I164*H164,2)</f>
        <v>0</v>
      </c>
      <c r="BL164" s="18" t="s">
        <v>166</v>
      </c>
      <c r="BM164" s="257" t="s">
        <v>1341</v>
      </c>
    </row>
    <row r="165" s="2" customFormat="1" ht="16.5" customHeight="1">
      <c r="A165" s="39"/>
      <c r="B165" s="40"/>
      <c r="C165" s="245" t="s">
        <v>375</v>
      </c>
      <c r="D165" s="245" t="s">
        <v>162</v>
      </c>
      <c r="E165" s="246" t="s">
        <v>1342</v>
      </c>
      <c r="F165" s="247" t="s">
        <v>1343</v>
      </c>
      <c r="G165" s="248" t="s">
        <v>1334</v>
      </c>
      <c r="H165" s="249">
        <v>4</v>
      </c>
      <c r="I165" s="250"/>
      <c r="J165" s="251">
        <f>ROUND(I165*H165,2)</f>
        <v>0</v>
      </c>
      <c r="K165" s="252"/>
      <c r="L165" s="45"/>
      <c r="M165" s="253" t="s">
        <v>1</v>
      </c>
      <c r="N165" s="254" t="s">
        <v>38</v>
      </c>
      <c r="O165" s="92"/>
      <c r="P165" s="255">
        <f>O165*H165</f>
        <v>0</v>
      </c>
      <c r="Q165" s="255">
        <v>0</v>
      </c>
      <c r="R165" s="255">
        <f>Q165*H165</f>
        <v>0</v>
      </c>
      <c r="S165" s="255">
        <v>0</v>
      </c>
      <c r="T165" s="256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57" t="s">
        <v>166</v>
      </c>
      <c r="AT165" s="257" t="s">
        <v>162</v>
      </c>
      <c r="AU165" s="257" t="s">
        <v>81</v>
      </c>
      <c r="AY165" s="18" t="s">
        <v>160</v>
      </c>
      <c r="BE165" s="258">
        <f>IF(N165="základní",J165,0)</f>
        <v>0</v>
      </c>
      <c r="BF165" s="258">
        <f>IF(N165="snížená",J165,0)</f>
        <v>0</v>
      </c>
      <c r="BG165" s="258">
        <f>IF(N165="zákl. přenesená",J165,0)</f>
        <v>0</v>
      </c>
      <c r="BH165" s="258">
        <f>IF(N165="sníž. přenesená",J165,0)</f>
        <v>0</v>
      </c>
      <c r="BI165" s="258">
        <f>IF(N165="nulová",J165,0)</f>
        <v>0</v>
      </c>
      <c r="BJ165" s="18" t="s">
        <v>77</v>
      </c>
      <c r="BK165" s="258">
        <f>ROUND(I165*H165,2)</f>
        <v>0</v>
      </c>
      <c r="BL165" s="18" t="s">
        <v>166</v>
      </c>
      <c r="BM165" s="257" t="s">
        <v>1344</v>
      </c>
    </row>
    <row r="166" s="2" customFormat="1" ht="16.5" customHeight="1">
      <c r="A166" s="39"/>
      <c r="B166" s="40"/>
      <c r="C166" s="245" t="s">
        <v>381</v>
      </c>
      <c r="D166" s="245" t="s">
        <v>162</v>
      </c>
      <c r="E166" s="246" t="s">
        <v>1345</v>
      </c>
      <c r="F166" s="247" t="s">
        <v>1346</v>
      </c>
      <c r="G166" s="248" t="s">
        <v>1334</v>
      </c>
      <c r="H166" s="249">
        <v>4</v>
      </c>
      <c r="I166" s="250"/>
      <c r="J166" s="251">
        <f>ROUND(I166*H166,2)</f>
        <v>0</v>
      </c>
      <c r="K166" s="252"/>
      <c r="L166" s="45"/>
      <c r="M166" s="253" t="s">
        <v>1</v>
      </c>
      <c r="N166" s="254" t="s">
        <v>38</v>
      </c>
      <c r="O166" s="92"/>
      <c r="P166" s="255">
        <f>O166*H166</f>
        <v>0</v>
      </c>
      <c r="Q166" s="255">
        <v>0</v>
      </c>
      <c r="R166" s="255">
        <f>Q166*H166</f>
        <v>0</v>
      </c>
      <c r="S166" s="255">
        <v>0</v>
      </c>
      <c r="T166" s="256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57" t="s">
        <v>166</v>
      </c>
      <c r="AT166" s="257" t="s">
        <v>162</v>
      </c>
      <c r="AU166" s="257" t="s">
        <v>81</v>
      </c>
      <c r="AY166" s="18" t="s">
        <v>160</v>
      </c>
      <c r="BE166" s="258">
        <f>IF(N166="základní",J166,0)</f>
        <v>0</v>
      </c>
      <c r="BF166" s="258">
        <f>IF(N166="snížená",J166,0)</f>
        <v>0</v>
      </c>
      <c r="BG166" s="258">
        <f>IF(N166="zákl. přenesená",J166,0)</f>
        <v>0</v>
      </c>
      <c r="BH166" s="258">
        <f>IF(N166="sníž. přenesená",J166,0)</f>
        <v>0</v>
      </c>
      <c r="BI166" s="258">
        <f>IF(N166="nulová",J166,0)</f>
        <v>0</v>
      </c>
      <c r="BJ166" s="18" t="s">
        <v>77</v>
      </c>
      <c r="BK166" s="258">
        <f>ROUND(I166*H166,2)</f>
        <v>0</v>
      </c>
      <c r="BL166" s="18" t="s">
        <v>166</v>
      </c>
      <c r="BM166" s="257" t="s">
        <v>1347</v>
      </c>
    </row>
    <row r="167" s="2" customFormat="1" ht="16.5" customHeight="1">
      <c r="A167" s="39"/>
      <c r="B167" s="40"/>
      <c r="C167" s="245" t="s">
        <v>386</v>
      </c>
      <c r="D167" s="245" t="s">
        <v>162</v>
      </c>
      <c r="E167" s="246" t="s">
        <v>1348</v>
      </c>
      <c r="F167" s="247" t="s">
        <v>1349</v>
      </c>
      <c r="G167" s="248" t="s">
        <v>1334</v>
      </c>
      <c r="H167" s="249">
        <v>2</v>
      </c>
      <c r="I167" s="250"/>
      <c r="J167" s="251">
        <f>ROUND(I167*H167,2)</f>
        <v>0</v>
      </c>
      <c r="K167" s="252"/>
      <c r="L167" s="45"/>
      <c r="M167" s="253" t="s">
        <v>1</v>
      </c>
      <c r="N167" s="254" t="s">
        <v>38</v>
      </c>
      <c r="O167" s="92"/>
      <c r="P167" s="255">
        <f>O167*H167</f>
        <v>0</v>
      </c>
      <c r="Q167" s="255">
        <v>0</v>
      </c>
      <c r="R167" s="255">
        <f>Q167*H167</f>
        <v>0</v>
      </c>
      <c r="S167" s="255">
        <v>0</v>
      </c>
      <c r="T167" s="256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57" t="s">
        <v>166</v>
      </c>
      <c r="AT167" s="257" t="s">
        <v>162</v>
      </c>
      <c r="AU167" s="257" t="s">
        <v>81</v>
      </c>
      <c r="AY167" s="18" t="s">
        <v>160</v>
      </c>
      <c r="BE167" s="258">
        <f>IF(N167="základní",J167,0)</f>
        <v>0</v>
      </c>
      <c r="BF167" s="258">
        <f>IF(N167="snížená",J167,0)</f>
        <v>0</v>
      </c>
      <c r="BG167" s="258">
        <f>IF(N167="zákl. přenesená",J167,0)</f>
        <v>0</v>
      </c>
      <c r="BH167" s="258">
        <f>IF(N167="sníž. přenesená",J167,0)</f>
        <v>0</v>
      </c>
      <c r="BI167" s="258">
        <f>IF(N167="nulová",J167,0)</f>
        <v>0</v>
      </c>
      <c r="BJ167" s="18" t="s">
        <v>77</v>
      </c>
      <c r="BK167" s="258">
        <f>ROUND(I167*H167,2)</f>
        <v>0</v>
      </c>
      <c r="BL167" s="18" t="s">
        <v>166</v>
      </c>
      <c r="BM167" s="257" t="s">
        <v>1350</v>
      </c>
    </row>
    <row r="168" s="2" customFormat="1" ht="16.5" customHeight="1">
      <c r="A168" s="39"/>
      <c r="B168" s="40"/>
      <c r="C168" s="245" t="s">
        <v>390</v>
      </c>
      <c r="D168" s="245" t="s">
        <v>162</v>
      </c>
      <c r="E168" s="246" t="s">
        <v>1351</v>
      </c>
      <c r="F168" s="247" t="s">
        <v>1352</v>
      </c>
      <c r="G168" s="248" t="s">
        <v>1334</v>
      </c>
      <c r="H168" s="249">
        <v>3</v>
      </c>
      <c r="I168" s="250"/>
      <c r="J168" s="251">
        <f>ROUND(I168*H168,2)</f>
        <v>0</v>
      </c>
      <c r="K168" s="252"/>
      <c r="L168" s="45"/>
      <c r="M168" s="253" t="s">
        <v>1</v>
      </c>
      <c r="N168" s="254" t="s">
        <v>38</v>
      </c>
      <c r="O168" s="92"/>
      <c r="P168" s="255">
        <f>O168*H168</f>
        <v>0</v>
      </c>
      <c r="Q168" s="255">
        <v>0</v>
      </c>
      <c r="R168" s="255">
        <f>Q168*H168</f>
        <v>0</v>
      </c>
      <c r="S168" s="255">
        <v>0</v>
      </c>
      <c r="T168" s="256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57" t="s">
        <v>166</v>
      </c>
      <c r="AT168" s="257" t="s">
        <v>162</v>
      </c>
      <c r="AU168" s="257" t="s">
        <v>81</v>
      </c>
      <c r="AY168" s="18" t="s">
        <v>160</v>
      </c>
      <c r="BE168" s="258">
        <f>IF(N168="základní",J168,0)</f>
        <v>0</v>
      </c>
      <c r="BF168" s="258">
        <f>IF(N168="snížená",J168,0)</f>
        <v>0</v>
      </c>
      <c r="BG168" s="258">
        <f>IF(N168="zákl. přenesená",J168,0)</f>
        <v>0</v>
      </c>
      <c r="BH168" s="258">
        <f>IF(N168="sníž. přenesená",J168,0)</f>
        <v>0</v>
      </c>
      <c r="BI168" s="258">
        <f>IF(N168="nulová",J168,0)</f>
        <v>0</v>
      </c>
      <c r="BJ168" s="18" t="s">
        <v>77</v>
      </c>
      <c r="BK168" s="258">
        <f>ROUND(I168*H168,2)</f>
        <v>0</v>
      </c>
      <c r="BL168" s="18" t="s">
        <v>166</v>
      </c>
      <c r="BM168" s="257" t="s">
        <v>1353</v>
      </c>
    </row>
    <row r="169" s="2" customFormat="1" ht="16.5" customHeight="1">
      <c r="A169" s="39"/>
      <c r="B169" s="40"/>
      <c r="C169" s="245" t="s">
        <v>403</v>
      </c>
      <c r="D169" s="245" t="s">
        <v>162</v>
      </c>
      <c r="E169" s="246" t="s">
        <v>1354</v>
      </c>
      <c r="F169" s="247" t="s">
        <v>1355</v>
      </c>
      <c r="G169" s="248" t="s">
        <v>1334</v>
      </c>
      <c r="H169" s="249">
        <v>1</v>
      </c>
      <c r="I169" s="250"/>
      <c r="J169" s="251">
        <f>ROUND(I169*H169,2)</f>
        <v>0</v>
      </c>
      <c r="K169" s="252"/>
      <c r="L169" s="45"/>
      <c r="M169" s="253" t="s">
        <v>1</v>
      </c>
      <c r="N169" s="254" t="s">
        <v>38</v>
      </c>
      <c r="O169" s="92"/>
      <c r="P169" s="255">
        <f>O169*H169</f>
        <v>0</v>
      </c>
      <c r="Q169" s="255">
        <v>0</v>
      </c>
      <c r="R169" s="255">
        <f>Q169*H169</f>
        <v>0</v>
      </c>
      <c r="S169" s="255">
        <v>0</v>
      </c>
      <c r="T169" s="256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57" t="s">
        <v>166</v>
      </c>
      <c r="AT169" s="257" t="s">
        <v>162</v>
      </c>
      <c r="AU169" s="257" t="s">
        <v>81</v>
      </c>
      <c r="AY169" s="18" t="s">
        <v>160</v>
      </c>
      <c r="BE169" s="258">
        <f>IF(N169="základní",J169,0)</f>
        <v>0</v>
      </c>
      <c r="BF169" s="258">
        <f>IF(N169="snížená",J169,0)</f>
        <v>0</v>
      </c>
      <c r="BG169" s="258">
        <f>IF(N169="zákl. přenesená",J169,0)</f>
        <v>0</v>
      </c>
      <c r="BH169" s="258">
        <f>IF(N169="sníž. přenesená",J169,0)</f>
        <v>0</v>
      </c>
      <c r="BI169" s="258">
        <f>IF(N169="nulová",J169,0)</f>
        <v>0</v>
      </c>
      <c r="BJ169" s="18" t="s">
        <v>77</v>
      </c>
      <c r="BK169" s="258">
        <f>ROUND(I169*H169,2)</f>
        <v>0</v>
      </c>
      <c r="BL169" s="18" t="s">
        <v>166</v>
      </c>
      <c r="BM169" s="257" t="s">
        <v>1356</v>
      </c>
    </row>
    <row r="170" s="2" customFormat="1" ht="16.5" customHeight="1">
      <c r="A170" s="39"/>
      <c r="B170" s="40"/>
      <c r="C170" s="245" t="s">
        <v>409</v>
      </c>
      <c r="D170" s="245" t="s">
        <v>162</v>
      </c>
      <c r="E170" s="246" t="s">
        <v>1357</v>
      </c>
      <c r="F170" s="247" t="s">
        <v>1358</v>
      </c>
      <c r="G170" s="248" t="s">
        <v>1334</v>
      </c>
      <c r="H170" s="249">
        <v>3</v>
      </c>
      <c r="I170" s="250"/>
      <c r="J170" s="251">
        <f>ROUND(I170*H170,2)</f>
        <v>0</v>
      </c>
      <c r="K170" s="252"/>
      <c r="L170" s="45"/>
      <c r="M170" s="253" t="s">
        <v>1</v>
      </c>
      <c r="N170" s="254" t="s">
        <v>38</v>
      </c>
      <c r="O170" s="92"/>
      <c r="P170" s="255">
        <f>O170*H170</f>
        <v>0</v>
      </c>
      <c r="Q170" s="255">
        <v>0</v>
      </c>
      <c r="R170" s="255">
        <f>Q170*H170</f>
        <v>0</v>
      </c>
      <c r="S170" s="255">
        <v>0</v>
      </c>
      <c r="T170" s="256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57" t="s">
        <v>166</v>
      </c>
      <c r="AT170" s="257" t="s">
        <v>162</v>
      </c>
      <c r="AU170" s="257" t="s">
        <v>81</v>
      </c>
      <c r="AY170" s="18" t="s">
        <v>160</v>
      </c>
      <c r="BE170" s="258">
        <f>IF(N170="základní",J170,0)</f>
        <v>0</v>
      </c>
      <c r="BF170" s="258">
        <f>IF(N170="snížená",J170,0)</f>
        <v>0</v>
      </c>
      <c r="BG170" s="258">
        <f>IF(N170="zákl. přenesená",J170,0)</f>
        <v>0</v>
      </c>
      <c r="BH170" s="258">
        <f>IF(N170="sníž. přenesená",J170,0)</f>
        <v>0</v>
      </c>
      <c r="BI170" s="258">
        <f>IF(N170="nulová",J170,0)</f>
        <v>0</v>
      </c>
      <c r="BJ170" s="18" t="s">
        <v>77</v>
      </c>
      <c r="BK170" s="258">
        <f>ROUND(I170*H170,2)</f>
        <v>0</v>
      </c>
      <c r="BL170" s="18" t="s">
        <v>166</v>
      </c>
      <c r="BM170" s="257" t="s">
        <v>1359</v>
      </c>
    </row>
    <row r="171" s="2" customFormat="1" ht="16.5" customHeight="1">
      <c r="A171" s="39"/>
      <c r="B171" s="40"/>
      <c r="C171" s="245" t="s">
        <v>413</v>
      </c>
      <c r="D171" s="245" t="s">
        <v>162</v>
      </c>
      <c r="E171" s="246" t="s">
        <v>1360</v>
      </c>
      <c r="F171" s="247" t="s">
        <v>1361</v>
      </c>
      <c r="G171" s="248" t="s">
        <v>1334</v>
      </c>
      <c r="H171" s="249">
        <v>6</v>
      </c>
      <c r="I171" s="250"/>
      <c r="J171" s="251">
        <f>ROUND(I171*H171,2)</f>
        <v>0</v>
      </c>
      <c r="K171" s="252"/>
      <c r="L171" s="45"/>
      <c r="M171" s="253" t="s">
        <v>1</v>
      </c>
      <c r="N171" s="254" t="s">
        <v>38</v>
      </c>
      <c r="O171" s="92"/>
      <c r="P171" s="255">
        <f>O171*H171</f>
        <v>0</v>
      </c>
      <c r="Q171" s="255">
        <v>0</v>
      </c>
      <c r="R171" s="255">
        <f>Q171*H171</f>
        <v>0</v>
      </c>
      <c r="S171" s="255">
        <v>0</v>
      </c>
      <c r="T171" s="256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57" t="s">
        <v>166</v>
      </c>
      <c r="AT171" s="257" t="s">
        <v>162</v>
      </c>
      <c r="AU171" s="257" t="s">
        <v>81</v>
      </c>
      <c r="AY171" s="18" t="s">
        <v>160</v>
      </c>
      <c r="BE171" s="258">
        <f>IF(N171="základní",J171,0)</f>
        <v>0</v>
      </c>
      <c r="BF171" s="258">
        <f>IF(N171="snížená",J171,0)</f>
        <v>0</v>
      </c>
      <c r="BG171" s="258">
        <f>IF(N171="zákl. přenesená",J171,0)</f>
        <v>0</v>
      </c>
      <c r="BH171" s="258">
        <f>IF(N171="sníž. přenesená",J171,0)</f>
        <v>0</v>
      </c>
      <c r="BI171" s="258">
        <f>IF(N171="nulová",J171,0)</f>
        <v>0</v>
      </c>
      <c r="BJ171" s="18" t="s">
        <v>77</v>
      </c>
      <c r="BK171" s="258">
        <f>ROUND(I171*H171,2)</f>
        <v>0</v>
      </c>
      <c r="BL171" s="18" t="s">
        <v>166</v>
      </c>
      <c r="BM171" s="257" t="s">
        <v>1362</v>
      </c>
    </row>
    <row r="172" s="2" customFormat="1" ht="16.5" customHeight="1">
      <c r="A172" s="39"/>
      <c r="B172" s="40"/>
      <c r="C172" s="245" t="s">
        <v>420</v>
      </c>
      <c r="D172" s="245" t="s">
        <v>162</v>
      </c>
      <c r="E172" s="246" t="s">
        <v>1363</v>
      </c>
      <c r="F172" s="247" t="s">
        <v>1364</v>
      </c>
      <c r="G172" s="248" t="s">
        <v>1334</v>
      </c>
      <c r="H172" s="249">
        <v>8</v>
      </c>
      <c r="I172" s="250"/>
      <c r="J172" s="251">
        <f>ROUND(I172*H172,2)</f>
        <v>0</v>
      </c>
      <c r="K172" s="252"/>
      <c r="L172" s="45"/>
      <c r="M172" s="253" t="s">
        <v>1</v>
      </c>
      <c r="N172" s="254" t="s">
        <v>38</v>
      </c>
      <c r="O172" s="92"/>
      <c r="P172" s="255">
        <f>O172*H172</f>
        <v>0</v>
      </c>
      <c r="Q172" s="255">
        <v>0</v>
      </c>
      <c r="R172" s="255">
        <f>Q172*H172</f>
        <v>0</v>
      </c>
      <c r="S172" s="255">
        <v>0</v>
      </c>
      <c r="T172" s="256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57" t="s">
        <v>166</v>
      </c>
      <c r="AT172" s="257" t="s">
        <v>162</v>
      </c>
      <c r="AU172" s="257" t="s">
        <v>81</v>
      </c>
      <c r="AY172" s="18" t="s">
        <v>160</v>
      </c>
      <c r="BE172" s="258">
        <f>IF(N172="základní",J172,0)</f>
        <v>0</v>
      </c>
      <c r="BF172" s="258">
        <f>IF(N172="snížená",J172,0)</f>
        <v>0</v>
      </c>
      <c r="BG172" s="258">
        <f>IF(N172="zákl. přenesená",J172,0)</f>
        <v>0</v>
      </c>
      <c r="BH172" s="258">
        <f>IF(N172="sníž. přenesená",J172,0)</f>
        <v>0</v>
      </c>
      <c r="BI172" s="258">
        <f>IF(N172="nulová",J172,0)</f>
        <v>0</v>
      </c>
      <c r="BJ172" s="18" t="s">
        <v>77</v>
      </c>
      <c r="BK172" s="258">
        <f>ROUND(I172*H172,2)</f>
        <v>0</v>
      </c>
      <c r="BL172" s="18" t="s">
        <v>166</v>
      </c>
      <c r="BM172" s="257" t="s">
        <v>1365</v>
      </c>
    </row>
    <row r="173" s="2" customFormat="1" ht="16.5" customHeight="1">
      <c r="A173" s="39"/>
      <c r="B173" s="40"/>
      <c r="C173" s="245" t="s">
        <v>425</v>
      </c>
      <c r="D173" s="245" t="s">
        <v>162</v>
      </c>
      <c r="E173" s="246" t="s">
        <v>1366</v>
      </c>
      <c r="F173" s="247" t="s">
        <v>1367</v>
      </c>
      <c r="G173" s="248" t="s">
        <v>1334</v>
      </c>
      <c r="H173" s="249">
        <v>1</v>
      </c>
      <c r="I173" s="250"/>
      <c r="J173" s="251">
        <f>ROUND(I173*H173,2)</f>
        <v>0</v>
      </c>
      <c r="K173" s="252"/>
      <c r="L173" s="45"/>
      <c r="M173" s="253" t="s">
        <v>1</v>
      </c>
      <c r="N173" s="254" t="s">
        <v>38</v>
      </c>
      <c r="O173" s="92"/>
      <c r="P173" s="255">
        <f>O173*H173</f>
        <v>0</v>
      </c>
      <c r="Q173" s="255">
        <v>0</v>
      </c>
      <c r="R173" s="255">
        <f>Q173*H173</f>
        <v>0</v>
      </c>
      <c r="S173" s="255">
        <v>0</v>
      </c>
      <c r="T173" s="256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57" t="s">
        <v>166</v>
      </c>
      <c r="AT173" s="257" t="s">
        <v>162</v>
      </c>
      <c r="AU173" s="257" t="s">
        <v>81</v>
      </c>
      <c r="AY173" s="18" t="s">
        <v>160</v>
      </c>
      <c r="BE173" s="258">
        <f>IF(N173="základní",J173,0)</f>
        <v>0</v>
      </c>
      <c r="BF173" s="258">
        <f>IF(N173="snížená",J173,0)</f>
        <v>0</v>
      </c>
      <c r="BG173" s="258">
        <f>IF(N173="zákl. přenesená",J173,0)</f>
        <v>0</v>
      </c>
      <c r="BH173" s="258">
        <f>IF(N173="sníž. přenesená",J173,0)</f>
        <v>0</v>
      </c>
      <c r="BI173" s="258">
        <f>IF(N173="nulová",J173,0)</f>
        <v>0</v>
      </c>
      <c r="BJ173" s="18" t="s">
        <v>77</v>
      </c>
      <c r="BK173" s="258">
        <f>ROUND(I173*H173,2)</f>
        <v>0</v>
      </c>
      <c r="BL173" s="18" t="s">
        <v>166</v>
      </c>
      <c r="BM173" s="257" t="s">
        <v>1368</v>
      </c>
    </row>
    <row r="174" s="2" customFormat="1" ht="16.5" customHeight="1">
      <c r="A174" s="39"/>
      <c r="B174" s="40"/>
      <c r="C174" s="245" t="s">
        <v>432</v>
      </c>
      <c r="D174" s="245" t="s">
        <v>162</v>
      </c>
      <c r="E174" s="246" t="s">
        <v>1369</v>
      </c>
      <c r="F174" s="247" t="s">
        <v>1370</v>
      </c>
      <c r="G174" s="248" t="s">
        <v>1334</v>
      </c>
      <c r="H174" s="249">
        <v>1</v>
      </c>
      <c r="I174" s="250"/>
      <c r="J174" s="251">
        <f>ROUND(I174*H174,2)</f>
        <v>0</v>
      </c>
      <c r="K174" s="252"/>
      <c r="L174" s="45"/>
      <c r="M174" s="253" t="s">
        <v>1</v>
      </c>
      <c r="N174" s="254" t="s">
        <v>38</v>
      </c>
      <c r="O174" s="92"/>
      <c r="P174" s="255">
        <f>O174*H174</f>
        <v>0</v>
      </c>
      <c r="Q174" s="255">
        <v>0</v>
      </c>
      <c r="R174" s="255">
        <f>Q174*H174</f>
        <v>0</v>
      </c>
      <c r="S174" s="255">
        <v>0</v>
      </c>
      <c r="T174" s="256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57" t="s">
        <v>166</v>
      </c>
      <c r="AT174" s="257" t="s">
        <v>162</v>
      </c>
      <c r="AU174" s="257" t="s">
        <v>81</v>
      </c>
      <c r="AY174" s="18" t="s">
        <v>160</v>
      </c>
      <c r="BE174" s="258">
        <f>IF(N174="základní",J174,0)</f>
        <v>0</v>
      </c>
      <c r="BF174" s="258">
        <f>IF(N174="snížená",J174,0)</f>
        <v>0</v>
      </c>
      <c r="BG174" s="258">
        <f>IF(N174="zákl. přenesená",J174,0)</f>
        <v>0</v>
      </c>
      <c r="BH174" s="258">
        <f>IF(N174="sníž. přenesená",J174,0)</f>
        <v>0</v>
      </c>
      <c r="BI174" s="258">
        <f>IF(N174="nulová",J174,0)</f>
        <v>0</v>
      </c>
      <c r="BJ174" s="18" t="s">
        <v>77</v>
      </c>
      <c r="BK174" s="258">
        <f>ROUND(I174*H174,2)</f>
        <v>0</v>
      </c>
      <c r="BL174" s="18" t="s">
        <v>166</v>
      </c>
      <c r="BM174" s="257" t="s">
        <v>1371</v>
      </c>
    </row>
    <row r="175" s="2" customFormat="1" ht="16.5" customHeight="1">
      <c r="A175" s="39"/>
      <c r="B175" s="40"/>
      <c r="C175" s="245" t="s">
        <v>438</v>
      </c>
      <c r="D175" s="245" t="s">
        <v>162</v>
      </c>
      <c r="E175" s="246" t="s">
        <v>1372</v>
      </c>
      <c r="F175" s="247" t="s">
        <v>1373</v>
      </c>
      <c r="G175" s="248" t="s">
        <v>1334</v>
      </c>
      <c r="H175" s="249">
        <v>12</v>
      </c>
      <c r="I175" s="250"/>
      <c r="J175" s="251">
        <f>ROUND(I175*H175,2)</f>
        <v>0</v>
      </c>
      <c r="K175" s="252"/>
      <c r="L175" s="45"/>
      <c r="M175" s="253" t="s">
        <v>1</v>
      </c>
      <c r="N175" s="254" t="s">
        <v>38</v>
      </c>
      <c r="O175" s="92"/>
      <c r="P175" s="255">
        <f>O175*H175</f>
        <v>0</v>
      </c>
      <c r="Q175" s="255">
        <v>0</v>
      </c>
      <c r="R175" s="255">
        <f>Q175*H175</f>
        <v>0</v>
      </c>
      <c r="S175" s="255">
        <v>0</v>
      </c>
      <c r="T175" s="256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57" t="s">
        <v>166</v>
      </c>
      <c r="AT175" s="257" t="s">
        <v>162</v>
      </c>
      <c r="AU175" s="257" t="s">
        <v>81</v>
      </c>
      <c r="AY175" s="18" t="s">
        <v>160</v>
      </c>
      <c r="BE175" s="258">
        <f>IF(N175="základní",J175,0)</f>
        <v>0</v>
      </c>
      <c r="BF175" s="258">
        <f>IF(N175="snížená",J175,0)</f>
        <v>0</v>
      </c>
      <c r="BG175" s="258">
        <f>IF(N175="zákl. přenesená",J175,0)</f>
        <v>0</v>
      </c>
      <c r="BH175" s="258">
        <f>IF(N175="sníž. přenesená",J175,0)</f>
        <v>0</v>
      </c>
      <c r="BI175" s="258">
        <f>IF(N175="nulová",J175,0)</f>
        <v>0</v>
      </c>
      <c r="BJ175" s="18" t="s">
        <v>77</v>
      </c>
      <c r="BK175" s="258">
        <f>ROUND(I175*H175,2)</f>
        <v>0</v>
      </c>
      <c r="BL175" s="18" t="s">
        <v>166</v>
      </c>
      <c r="BM175" s="257" t="s">
        <v>1374</v>
      </c>
    </row>
    <row r="176" s="2" customFormat="1" ht="16.5" customHeight="1">
      <c r="A176" s="39"/>
      <c r="B176" s="40"/>
      <c r="C176" s="245" t="s">
        <v>446</v>
      </c>
      <c r="D176" s="245" t="s">
        <v>162</v>
      </c>
      <c r="E176" s="246" t="s">
        <v>1375</v>
      </c>
      <c r="F176" s="247" t="s">
        <v>1376</v>
      </c>
      <c r="G176" s="248" t="s">
        <v>1334</v>
      </c>
      <c r="H176" s="249">
        <v>7</v>
      </c>
      <c r="I176" s="250"/>
      <c r="J176" s="251">
        <f>ROUND(I176*H176,2)</f>
        <v>0</v>
      </c>
      <c r="K176" s="252"/>
      <c r="L176" s="45"/>
      <c r="M176" s="253" t="s">
        <v>1</v>
      </c>
      <c r="N176" s="254" t="s">
        <v>38</v>
      </c>
      <c r="O176" s="92"/>
      <c r="P176" s="255">
        <f>O176*H176</f>
        <v>0</v>
      </c>
      <c r="Q176" s="255">
        <v>0</v>
      </c>
      <c r="R176" s="255">
        <f>Q176*H176</f>
        <v>0</v>
      </c>
      <c r="S176" s="255">
        <v>0</v>
      </c>
      <c r="T176" s="256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57" t="s">
        <v>166</v>
      </c>
      <c r="AT176" s="257" t="s">
        <v>162</v>
      </c>
      <c r="AU176" s="257" t="s">
        <v>81</v>
      </c>
      <c r="AY176" s="18" t="s">
        <v>160</v>
      </c>
      <c r="BE176" s="258">
        <f>IF(N176="základní",J176,0)</f>
        <v>0</v>
      </c>
      <c r="BF176" s="258">
        <f>IF(N176="snížená",J176,0)</f>
        <v>0</v>
      </c>
      <c r="BG176" s="258">
        <f>IF(N176="zákl. přenesená",J176,0)</f>
        <v>0</v>
      </c>
      <c r="BH176" s="258">
        <f>IF(N176="sníž. přenesená",J176,0)</f>
        <v>0</v>
      </c>
      <c r="BI176" s="258">
        <f>IF(N176="nulová",J176,0)</f>
        <v>0</v>
      </c>
      <c r="BJ176" s="18" t="s">
        <v>77</v>
      </c>
      <c r="BK176" s="258">
        <f>ROUND(I176*H176,2)</f>
        <v>0</v>
      </c>
      <c r="BL176" s="18" t="s">
        <v>166</v>
      </c>
      <c r="BM176" s="257" t="s">
        <v>1377</v>
      </c>
    </row>
    <row r="177" s="2" customFormat="1" ht="21.75" customHeight="1">
      <c r="A177" s="39"/>
      <c r="B177" s="40"/>
      <c r="C177" s="245" t="s">
        <v>451</v>
      </c>
      <c r="D177" s="245" t="s">
        <v>162</v>
      </c>
      <c r="E177" s="246" t="s">
        <v>1378</v>
      </c>
      <c r="F177" s="247" t="s">
        <v>1379</v>
      </c>
      <c r="G177" s="248" t="s">
        <v>941</v>
      </c>
      <c r="H177" s="249">
        <v>3</v>
      </c>
      <c r="I177" s="250"/>
      <c r="J177" s="251">
        <f>ROUND(I177*H177,2)</f>
        <v>0</v>
      </c>
      <c r="K177" s="252"/>
      <c r="L177" s="45"/>
      <c r="M177" s="253" t="s">
        <v>1</v>
      </c>
      <c r="N177" s="254" t="s">
        <v>38</v>
      </c>
      <c r="O177" s="92"/>
      <c r="P177" s="255">
        <f>O177*H177</f>
        <v>0</v>
      </c>
      <c r="Q177" s="255">
        <v>0</v>
      </c>
      <c r="R177" s="255">
        <f>Q177*H177</f>
        <v>0</v>
      </c>
      <c r="S177" s="255">
        <v>0</v>
      </c>
      <c r="T177" s="256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57" t="s">
        <v>166</v>
      </c>
      <c r="AT177" s="257" t="s">
        <v>162</v>
      </c>
      <c r="AU177" s="257" t="s">
        <v>81</v>
      </c>
      <c r="AY177" s="18" t="s">
        <v>160</v>
      </c>
      <c r="BE177" s="258">
        <f>IF(N177="základní",J177,0)</f>
        <v>0</v>
      </c>
      <c r="BF177" s="258">
        <f>IF(N177="snížená",J177,0)</f>
        <v>0</v>
      </c>
      <c r="BG177" s="258">
        <f>IF(N177="zákl. přenesená",J177,0)</f>
        <v>0</v>
      </c>
      <c r="BH177" s="258">
        <f>IF(N177="sníž. přenesená",J177,0)</f>
        <v>0</v>
      </c>
      <c r="BI177" s="258">
        <f>IF(N177="nulová",J177,0)</f>
        <v>0</v>
      </c>
      <c r="BJ177" s="18" t="s">
        <v>77</v>
      </c>
      <c r="BK177" s="258">
        <f>ROUND(I177*H177,2)</f>
        <v>0</v>
      </c>
      <c r="BL177" s="18" t="s">
        <v>166</v>
      </c>
      <c r="BM177" s="257" t="s">
        <v>1380</v>
      </c>
    </row>
    <row r="178" s="2" customFormat="1" ht="55.5" customHeight="1">
      <c r="A178" s="39"/>
      <c r="B178" s="40"/>
      <c r="C178" s="245" t="s">
        <v>456</v>
      </c>
      <c r="D178" s="245" t="s">
        <v>162</v>
      </c>
      <c r="E178" s="246" t="s">
        <v>1381</v>
      </c>
      <c r="F178" s="247" t="s">
        <v>1382</v>
      </c>
      <c r="G178" s="248" t="s">
        <v>941</v>
      </c>
      <c r="H178" s="249">
        <v>1</v>
      </c>
      <c r="I178" s="250"/>
      <c r="J178" s="251">
        <f>ROUND(I178*H178,2)</f>
        <v>0</v>
      </c>
      <c r="K178" s="252"/>
      <c r="L178" s="45"/>
      <c r="M178" s="253" t="s">
        <v>1</v>
      </c>
      <c r="N178" s="254" t="s">
        <v>38</v>
      </c>
      <c r="O178" s="92"/>
      <c r="P178" s="255">
        <f>O178*H178</f>
        <v>0</v>
      </c>
      <c r="Q178" s="255">
        <v>0</v>
      </c>
      <c r="R178" s="255">
        <f>Q178*H178</f>
        <v>0</v>
      </c>
      <c r="S178" s="255">
        <v>0</v>
      </c>
      <c r="T178" s="256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57" t="s">
        <v>166</v>
      </c>
      <c r="AT178" s="257" t="s">
        <v>162</v>
      </c>
      <c r="AU178" s="257" t="s">
        <v>81</v>
      </c>
      <c r="AY178" s="18" t="s">
        <v>160</v>
      </c>
      <c r="BE178" s="258">
        <f>IF(N178="základní",J178,0)</f>
        <v>0</v>
      </c>
      <c r="BF178" s="258">
        <f>IF(N178="snížená",J178,0)</f>
        <v>0</v>
      </c>
      <c r="BG178" s="258">
        <f>IF(N178="zákl. přenesená",J178,0)</f>
        <v>0</v>
      </c>
      <c r="BH178" s="258">
        <f>IF(N178="sníž. přenesená",J178,0)</f>
        <v>0</v>
      </c>
      <c r="BI178" s="258">
        <f>IF(N178="nulová",J178,0)</f>
        <v>0</v>
      </c>
      <c r="BJ178" s="18" t="s">
        <v>77</v>
      </c>
      <c r="BK178" s="258">
        <f>ROUND(I178*H178,2)</f>
        <v>0</v>
      </c>
      <c r="BL178" s="18" t="s">
        <v>166</v>
      </c>
      <c r="BM178" s="257" t="s">
        <v>1383</v>
      </c>
    </row>
    <row r="179" s="2" customFormat="1" ht="21.75" customHeight="1">
      <c r="A179" s="39"/>
      <c r="B179" s="40"/>
      <c r="C179" s="245" t="s">
        <v>463</v>
      </c>
      <c r="D179" s="245" t="s">
        <v>162</v>
      </c>
      <c r="E179" s="246" t="s">
        <v>1384</v>
      </c>
      <c r="F179" s="247" t="s">
        <v>1385</v>
      </c>
      <c r="G179" s="248" t="s">
        <v>941</v>
      </c>
      <c r="H179" s="249">
        <v>2</v>
      </c>
      <c r="I179" s="250"/>
      <c r="J179" s="251">
        <f>ROUND(I179*H179,2)</f>
        <v>0</v>
      </c>
      <c r="K179" s="252"/>
      <c r="L179" s="45"/>
      <c r="M179" s="253" t="s">
        <v>1</v>
      </c>
      <c r="N179" s="254" t="s">
        <v>38</v>
      </c>
      <c r="O179" s="92"/>
      <c r="P179" s="255">
        <f>O179*H179</f>
        <v>0</v>
      </c>
      <c r="Q179" s="255">
        <v>0</v>
      </c>
      <c r="R179" s="255">
        <f>Q179*H179</f>
        <v>0</v>
      </c>
      <c r="S179" s="255">
        <v>0</v>
      </c>
      <c r="T179" s="256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57" t="s">
        <v>166</v>
      </c>
      <c r="AT179" s="257" t="s">
        <v>162</v>
      </c>
      <c r="AU179" s="257" t="s">
        <v>81</v>
      </c>
      <c r="AY179" s="18" t="s">
        <v>160</v>
      </c>
      <c r="BE179" s="258">
        <f>IF(N179="základní",J179,0)</f>
        <v>0</v>
      </c>
      <c r="BF179" s="258">
        <f>IF(N179="snížená",J179,0)</f>
        <v>0</v>
      </c>
      <c r="BG179" s="258">
        <f>IF(N179="zákl. přenesená",J179,0)</f>
        <v>0</v>
      </c>
      <c r="BH179" s="258">
        <f>IF(N179="sníž. přenesená",J179,0)</f>
        <v>0</v>
      </c>
      <c r="BI179" s="258">
        <f>IF(N179="nulová",J179,0)</f>
        <v>0</v>
      </c>
      <c r="BJ179" s="18" t="s">
        <v>77</v>
      </c>
      <c r="BK179" s="258">
        <f>ROUND(I179*H179,2)</f>
        <v>0</v>
      </c>
      <c r="BL179" s="18" t="s">
        <v>166</v>
      </c>
      <c r="BM179" s="257" t="s">
        <v>1386</v>
      </c>
    </row>
    <row r="180" s="2" customFormat="1" ht="16.5" customHeight="1">
      <c r="A180" s="39"/>
      <c r="B180" s="40"/>
      <c r="C180" s="245" t="s">
        <v>469</v>
      </c>
      <c r="D180" s="245" t="s">
        <v>162</v>
      </c>
      <c r="E180" s="246" t="s">
        <v>1387</v>
      </c>
      <c r="F180" s="247" t="s">
        <v>1388</v>
      </c>
      <c r="G180" s="248" t="s">
        <v>1334</v>
      </c>
      <c r="H180" s="249">
        <v>4</v>
      </c>
      <c r="I180" s="250"/>
      <c r="J180" s="251">
        <f>ROUND(I180*H180,2)</f>
        <v>0</v>
      </c>
      <c r="K180" s="252"/>
      <c r="L180" s="45"/>
      <c r="M180" s="253" t="s">
        <v>1</v>
      </c>
      <c r="N180" s="254" t="s">
        <v>38</v>
      </c>
      <c r="O180" s="92"/>
      <c r="P180" s="255">
        <f>O180*H180</f>
        <v>0</v>
      </c>
      <c r="Q180" s="255">
        <v>0</v>
      </c>
      <c r="R180" s="255">
        <f>Q180*H180</f>
        <v>0</v>
      </c>
      <c r="S180" s="255">
        <v>0</v>
      </c>
      <c r="T180" s="256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57" t="s">
        <v>166</v>
      </c>
      <c r="AT180" s="257" t="s">
        <v>162</v>
      </c>
      <c r="AU180" s="257" t="s">
        <v>81</v>
      </c>
      <c r="AY180" s="18" t="s">
        <v>160</v>
      </c>
      <c r="BE180" s="258">
        <f>IF(N180="základní",J180,0)</f>
        <v>0</v>
      </c>
      <c r="BF180" s="258">
        <f>IF(N180="snížená",J180,0)</f>
        <v>0</v>
      </c>
      <c r="BG180" s="258">
        <f>IF(N180="zákl. přenesená",J180,0)</f>
        <v>0</v>
      </c>
      <c r="BH180" s="258">
        <f>IF(N180="sníž. přenesená",J180,0)</f>
        <v>0</v>
      </c>
      <c r="BI180" s="258">
        <f>IF(N180="nulová",J180,0)</f>
        <v>0</v>
      </c>
      <c r="BJ180" s="18" t="s">
        <v>77</v>
      </c>
      <c r="BK180" s="258">
        <f>ROUND(I180*H180,2)</f>
        <v>0</v>
      </c>
      <c r="BL180" s="18" t="s">
        <v>166</v>
      </c>
      <c r="BM180" s="257" t="s">
        <v>1389</v>
      </c>
    </row>
    <row r="181" s="2" customFormat="1" ht="16.5" customHeight="1">
      <c r="A181" s="39"/>
      <c r="B181" s="40"/>
      <c r="C181" s="245" t="s">
        <v>474</v>
      </c>
      <c r="D181" s="245" t="s">
        <v>162</v>
      </c>
      <c r="E181" s="246" t="s">
        <v>1390</v>
      </c>
      <c r="F181" s="247" t="s">
        <v>1391</v>
      </c>
      <c r="G181" s="248" t="s">
        <v>1334</v>
      </c>
      <c r="H181" s="249">
        <v>23</v>
      </c>
      <c r="I181" s="250"/>
      <c r="J181" s="251">
        <f>ROUND(I181*H181,2)</f>
        <v>0</v>
      </c>
      <c r="K181" s="252"/>
      <c r="L181" s="45"/>
      <c r="M181" s="253" t="s">
        <v>1</v>
      </c>
      <c r="N181" s="254" t="s">
        <v>38</v>
      </c>
      <c r="O181" s="92"/>
      <c r="P181" s="255">
        <f>O181*H181</f>
        <v>0</v>
      </c>
      <c r="Q181" s="255">
        <v>0</v>
      </c>
      <c r="R181" s="255">
        <f>Q181*H181</f>
        <v>0</v>
      </c>
      <c r="S181" s="255">
        <v>0</v>
      </c>
      <c r="T181" s="256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57" t="s">
        <v>166</v>
      </c>
      <c r="AT181" s="257" t="s">
        <v>162</v>
      </c>
      <c r="AU181" s="257" t="s">
        <v>81</v>
      </c>
      <c r="AY181" s="18" t="s">
        <v>160</v>
      </c>
      <c r="BE181" s="258">
        <f>IF(N181="základní",J181,0)</f>
        <v>0</v>
      </c>
      <c r="BF181" s="258">
        <f>IF(N181="snížená",J181,0)</f>
        <v>0</v>
      </c>
      <c r="BG181" s="258">
        <f>IF(N181="zákl. přenesená",J181,0)</f>
        <v>0</v>
      </c>
      <c r="BH181" s="258">
        <f>IF(N181="sníž. přenesená",J181,0)</f>
        <v>0</v>
      </c>
      <c r="BI181" s="258">
        <f>IF(N181="nulová",J181,0)</f>
        <v>0</v>
      </c>
      <c r="BJ181" s="18" t="s">
        <v>77</v>
      </c>
      <c r="BK181" s="258">
        <f>ROUND(I181*H181,2)</f>
        <v>0</v>
      </c>
      <c r="BL181" s="18" t="s">
        <v>166</v>
      </c>
      <c r="BM181" s="257" t="s">
        <v>1392</v>
      </c>
    </row>
    <row r="182" s="2" customFormat="1" ht="16.5" customHeight="1">
      <c r="A182" s="39"/>
      <c r="B182" s="40"/>
      <c r="C182" s="245" t="s">
        <v>480</v>
      </c>
      <c r="D182" s="245" t="s">
        <v>162</v>
      </c>
      <c r="E182" s="246" t="s">
        <v>1393</v>
      </c>
      <c r="F182" s="247" t="s">
        <v>1394</v>
      </c>
      <c r="G182" s="248" t="s">
        <v>1334</v>
      </c>
      <c r="H182" s="249">
        <v>41</v>
      </c>
      <c r="I182" s="250"/>
      <c r="J182" s="251">
        <f>ROUND(I182*H182,2)</f>
        <v>0</v>
      </c>
      <c r="K182" s="252"/>
      <c r="L182" s="45"/>
      <c r="M182" s="253" t="s">
        <v>1</v>
      </c>
      <c r="N182" s="254" t="s">
        <v>38</v>
      </c>
      <c r="O182" s="92"/>
      <c r="P182" s="255">
        <f>O182*H182</f>
        <v>0</v>
      </c>
      <c r="Q182" s="255">
        <v>0</v>
      </c>
      <c r="R182" s="255">
        <f>Q182*H182</f>
        <v>0</v>
      </c>
      <c r="S182" s="255">
        <v>0</v>
      </c>
      <c r="T182" s="256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57" t="s">
        <v>166</v>
      </c>
      <c r="AT182" s="257" t="s">
        <v>162</v>
      </c>
      <c r="AU182" s="257" t="s">
        <v>81</v>
      </c>
      <c r="AY182" s="18" t="s">
        <v>160</v>
      </c>
      <c r="BE182" s="258">
        <f>IF(N182="základní",J182,0)</f>
        <v>0</v>
      </c>
      <c r="BF182" s="258">
        <f>IF(N182="snížená",J182,0)</f>
        <v>0</v>
      </c>
      <c r="BG182" s="258">
        <f>IF(N182="zákl. přenesená",J182,0)</f>
        <v>0</v>
      </c>
      <c r="BH182" s="258">
        <f>IF(N182="sníž. přenesená",J182,0)</f>
        <v>0</v>
      </c>
      <c r="BI182" s="258">
        <f>IF(N182="nulová",J182,0)</f>
        <v>0</v>
      </c>
      <c r="BJ182" s="18" t="s">
        <v>77</v>
      </c>
      <c r="BK182" s="258">
        <f>ROUND(I182*H182,2)</f>
        <v>0</v>
      </c>
      <c r="BL182" s="18" t="s">
        <v>166</v>
      </c>
      <c r="BM182" s="257" t="s">
        <v>1395</v>
      </c>
    </row>
    <row r="183" s="2" customFormat="1" ht="16.5" customHeight="1">
      <c r="A183" s="39"/>
      <c r="B183" s="40"/>
      <c r="C183" s="245" t="s">
        <v>1396</v>
      </c>
      <c r="D183" s="245" t="s">
        <v>162</v>
      </c>
      <c r="E183" s="246" t="s">
        <v>1397</v>
      </c>
      <c r="F183" s="247" t="s">
        <v>1398</v>
      </c>
      <c r="G183" s="248" t="s">
        <v>1334</v>
      </c>
      <c r="H183" s="249">
        <v>18</v>
      </c>
      <c r="I183" s="250"/>
      <c r="J183" s="251">
        <f>ROUND(I183*H183,2)</f>
        <v>0</v>
      </c>
      <c r="K183" s="252"/>
      <c r="L183" s="45"/>
      <c r="M183" s="253" t="s">
        <v>1</v>
      </c>
      <c r="N183" s="254" t="s">
        <v>38</v>
      </c>
      <c r="O183" s="92"/>
      <c r="P183" s="255">
        <f>O183*H183</f>
        <v>0</v>
      </c>
      <c r="Q183" s="255">
        <v>0</v>
      </c>
      <c r="R183" s="255">
        <f>Q183*H183</f>
        <v>0</v>
      </c>
      <c r="S183" s="255">
        <v>0</v>
      </c>
      <c r="T183" s="256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57" t="s">
        <v>166</v>
      </c>
      <c r="AT183" s="257" t="s">
        <v>162</v>
      </c>
      <c r="AU183" s="257" t="s">
        <v>81</v>
      </c>
      <c r="AY183" s="18" t="s">
        <v>160</v>
      </c>
      <c r="BE183" s="258">
        <f>IF(N183="základní",J183,0)</f>
        <v>0</v>
      </c>
      <c r="BF183" s="258">
        <f>IF(N183="snížená",J183,0)</f>
        <v>0</v>
      </c>
      <c r="BG183" s="258">
        <f>IF(N183="zákl. přenesená",J183,0)</f>
        <v>0</v>
      </c>
      <c r="BH183" s="258">
        <f>IF(N183="sníž. přenesená",J183,0)</f>
        <v>0</v>
      </c>
      <c r="BI183" s="258">
        <f>IF(N183="nulová",J183,0)</f>
        <v>0</v>
      </c>
      <c r="BJ183" s="18" t="s">
        <v>77</v>
      </c>
      <c r="BK183" s="258">
        <f>ROUND(I183*H183,2)</f>
        <v>0</v>
      </c>
      <c r="BL183" s="18" t="s">
        <v>166</v>
      </c>
      <c r="BM183" s="257" t="s">
        <v>1399</v>
      </c>
    </row>
    <row r="184" s="2" customFormat="1" ht="16.5" customHeight="1">
      <c r="A184" s="39"/>
      <c r="B184" s="40"/>
      <c r="C184" s="245" t="s">
        <v>1400</v>
      </c>
      <c r="D184" s="245" t="s">
        <v>162</v>
      </c>
      <c r="E184" s="246" t="s">
        <v>1401</v>
      </c>
      <c r="F184" s="247" t="s">
        <v>1402</v>
      </c>
      <c r="G184" s="248" t="s">
        <v>1334</v>
      </c>
      <c r="H184" s="249">
        <v>48</v>
      </c>
      <c r="I184" s="250"/>
      <c r="J184" s="251">
        <f>ROUND(I184*H184,2)</f>
        <v>0</v>
      </c>
      <c r="K184" s="252"/>
      <c r="L184" s="45"/>
      <c r="M184" s="253" t="s">
        <v>1</v>
      </c>
      <c r="N184" s="254" t="s">
        <v>38</v>
      </c>
      <c r="O184" s="92"/>
      <c r="P184" s="255">
        <f>O184*H184</f>
        <v>0</v>
      </c>
      <c r="Q184" s="255">
        <v>0</v>
      </c>
      <c r="R184" s="255">
        <f>Q184*H184</f>
        <v>0</v>
      </c>
      <c r="S184" s="255">
        <v>0</v>
      </c>
      <c r="T184" s="256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57" t="s">
        <v>166</v>
      </c>
      <c r="AT184" s="257" t="s">
        <v>162</v>
      </c>
      <c r="AU184" s="257" t="s">
        <v>81</v>
      </c>
      <c r="AY184" s="18" t="s">
        <v>160</v>
      </c>
      <c r="BE184" s="258">
        <f>IF(N184="základní",J184,0)</f>
        <v>0</v>
      </c>
      <c r="BF184" s="258">
        <f>IF(N184="snížená",J184,0)</f>
        <v>0</v>
      </c>
      <c r="BG184" s="258">
        <f>IF(N184="zákl. přenesená",J184,0)</f>
        <v>0</v>
      </c>
      <c r="BH184" s="258">
        <f>IF(N184="sníž. přenesená",J184,0)</f>
        <v>0</v>
      </c>
      <c r="BI184" s="258">
        <f>IF(N184="nulová",J184,0)</f>
        <v>0</v>
      </c>
      <c r="BJ184" s="18" t="s">
        <v>77</v>
      </c>
      <c r="BK184" s="258">
        <f>ROUND(I184*H184,2)</f>
        <v>0</v>
      </c>
      <c r="BL184" s="18" t="s">
        <v>166</v>
      </c>
      <c r="BM184" s="257" t="s">
        <v>1403</v>
      </c>
    </row>
    <row r="185" s="2" customFormat="1" ht="16.5" customHeight="1">
      <c r="A185" s="39"/>
      <c r="B185" s="40"/>
      <c r="C185" s="245" t="s">
        <v>1404</v>
      </c>
      <c r="D185" s="245" t="s">
        <v>162</v>
      </c>
      <c r="E185" s="246" t="s">
        <v>1405</v>
      </c>
      <c r="F185" s="247" t="s">
        <v>1406</v>
      </c>
      <c r="G185" s="248" t="s">
        <v>1334</v>
      </c>
      <c r="H185" s="249">
        <v>39</v>
      </c>
      <c r="I185" s="250"/>
      <c r="J185" s="251">
        <f>ROUND(I185*H185,2)</f>
        <v>0</v>
      </c>
      <c r="K185" s="252"/>
      <c r="L185" s="45"/>
      <c r="M185" s="253" t="s">
        <v>1</v>
      </c>
      <c r="N185" s="254" t="s">
        <v>38</v>
      </c>
      <c r="O185" s="92"/>
      <c r="P185" s="255">
        <f>O185*H185</f>
        <v>0</v>
      </c>
      <c r="Q185" s="255">
        <v>0</v>
      </c>
      <c r="R185" s="255">
        <f>Q185*H185</f>
        <v>0</v>
      </c>
      <c r="S185" s="255">
        <v>0</v>
      </c>
      <c r="T185" s="256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57" t="s">
        <v>166</v>
      </c>
      <c r="AT185" s="257" t="s">
        <v>162</v>
      </c>
      <c r="AU185" s="257" t="s">
        <v>81</v>
      </c>
      <c r="AY185" s="18" t="s">
        <v>160</v>
      </c>
      <c r="BE185" s="258">
        <f>IF(N185="základní",J185,0)</f>
        <v>0</v>
      </c>
      <c r="BF185" s="258">
        <f>IF(N185="snížená",J185,0)</f>
        <v>0</v>
      </c>
      <c r="BG185" s="258">
        <f>IF(N185="zákl. přenesená",J185,0)</f>
        <v>0</v>
      </c>
      <c r="BH185" s="258">
        <f>IF(N185="sníž. přenesená",J185,0)</f>
        <v>0</v>
      </c>
      <c r="BI185" s="258">
        <f>IF(N185="nulová",J185,0)</f>
        <v>0</v>
      </c>
      <c r="BJ185" s="18" t="s">
        <v>77</v>
      </c>
      <c r="BK185" s="258">
        <f>ROUND(I185*H185,2)</f>
        <v>0</v>
      </c>
      <c r="BL185" s="18" t="s">
        <v>166</v>
      </c>
      <c r="BM185" s="257" t="s">
        <v>1407</v>
      </c>
    </row>
    <row r="186" s="2" customFormat="1" ht="16.5" customHeight="1">
      <c r="A186" s="39"/>
      <c r="B186" s="40"/>
      <c r="C186" s="245" t="s">
        <v>510</v>
      </c>
      <c r="D186" s="245" t="s">
        <v>162</v>
      </c>
      <c r="E186" s="246" t="s">
        <v>1408</v>
      </c>
      <c r="F186" s="247" t="s">
        <v>1409</v>
      </c>
      <c r="G186" s="248" t="s">
        <v>1334</v>
      </c>
      <c r="H186" s="249">
        <v>12</v>
      </c>
      <c r="I186" s="250"/>
      <c r="J186" s="251">
        <f>ROUND(I186*H186,2)</f>
        <v>0</v>
      </c>
      <c r="K186" s="252"/>
      <c r="L186" s="45"/>
      <c r="M186" s="253" t="s">
        <v>1</v>
      </c>
      <c r="N186" s="254" t="s">
        <v>38</v>
      </c>
      <c r="O186" s="92"/>
      <c r="P186" s="255">
        <f>O186*H186</f>
        <v>0</v>
      </c>
      <c r="Q186" s="255">
        <v>0</v>
      </c>
      <c r="R186" s="255">
        <f>Q186*H186</f>
        <v>0</v>
      </c>
      <c r="S186" s="255">
        <v>0</v>
      </c>
      <c r="T186" s="256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57" t="s">
        <v>166</v>
      </c>
      <c r="AT186" s="257" t="s">
        <v>162</v>
      </c>
      <c r="AU186" s="257" t="s">
        <v>81</v>
      </c>
      <c r="AY186" s="18" t="s">
        <v>160</v>
      </c>
      <c r="BE186" s="258">
        <f>IF(N186="základní",J186,0)</f>
        <v>0</v>
      </c>
      <c r="BF186" s="258">
        <f>IF(N186="snížená",J186,0)</f>
        <v>0</v>
      </c>
      <c r="BG186" s="258">
        <f>IF(N186="zákl. přenesená",J186,0)</f>
        <v>0</v>
      </c>
      <c r="BH186" s="258">
        <f>IF(N186="sníž. přenesená",J186,0)</f>
        <v>0</v>
      </c>
      <c r="BI186" s="258">
        <f>IF(N186="nulová",J186,0)</f>
        <v>0</v>
      </c>
      <c r="BJ186" s="18" t="s">
        <v>77</v>
      </c>
      <c r="BK186" s="258">
        <f>ROUND(I186*H186,2)</f>
        <v>0</v>
      </c>
      <c r="BL186" s="18" t="s">
        <v>166</v>
      </c>
      <c r="BM186" s="257" t="s">
        <v>1410</v>
      </c>
    </row>
    <row r="187" s="2" customFormat="1" ht="16.5" customHeight="1">
      <c r="A187" s="39"/>
      <c r="B187" s="40"/>
      <c r="C187" s="245" t="s">
        <v>514</v>
      </c>
      <c r="D187" s="245" t="s">
        <v>162</v>
      </c>
      <c r="E187" s="246" t="s">
        <v>1411</v>
      </c>
      <c r="F187" s="247" t="s">
        <v>1412</v>
      </c>
      <c r="G187" s="248" t="s">
        <v>1334</v>
      </c>
      <c r="H187" s="249">
        <v>8</v>
      </c>
      <c r="I187" s="250"/>
      <c r="J187" s="251">
        <f>ROUND(I187*H187,2)</f>
        <v>0</v>
      </c>
      <c r="K187" s="252"/>
      <c r="L187" s="45"/>
      <c r="M187" s="253" t="s">
        <v>1</v>
      </c>
      <c r="N187" s="254" t="s">
        <v>38</v>
      </c>
      <c r="O187" s="92"/>
      <c r="P187" s="255">
        <f>O187*H187</f>
        <v>0</v>
      </c>
      <c r="Q187" s="255">
        <v>0</v>
      </c>
      <c r="R187" s="255">
        <f>Q187*H187</f>
        <v>0</v>
      </c>
      <c r="S187" s="255">
        <v>0</v>
      </c>
      <c r="T187" s="256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57" t="s">
        <v>166</v>
      </c>
      <c r="AT187" s="257" t="s">
        <v>162</v>
      </c>
      <c r="AU187" s="257" t="s">
        <v>81</v>
      </c>
      <c r="AY187" s="18" t="s">
        <v>160</v>
      </c>
      <c r="BE187" s="258">
        <f>IF(N187="základní",J187,0)</f>
        <v>0</v>
      </c>
      <c r="BF187" s="258">
        <f>IF(N187="snížená",J187,0)</f>
        <v>0</v>
      </c>
      <c r="BG187" s="258">
        <f>IF(N187="zákl. přenesená",J187,0)</f>
        <v>0</v>
      </c>
      <c r="BH187" s="258">
        <f>IF(N187="sníž. přenesená",J187,0)</f>
        <v>0</v>
      </c>
      <c r="BI187" s="258">
        <f>IF(N187="nulová",J187,0)</f>
        <v>0</v>
      </c>
      <c r="BJ187" s="18" t="s">
        <v>77</v>
      </c>
      <c r="BK187" s="258">
        <f>ROUND(I187*H187,2)</f>
        <v>0</v>
      </c>
      <c r="BL187" s="18" t="s">
        <v>166</v>
      </c>
      <c r="BM187" s="257" t="s">
        <v>1413</v>
      </c>
    </row>
    <row r="188" s="2" customFormat="1" ht="16.5" customHeight="1">
      <c r="A188" s="39"/>
      <c r="B188" s="40"/>
      <c r="C188" s="245" t="s">
        <v>235</v>
      </c>
      <c r="D188" s="245" t="s">
        <v>162</v>
      </c>
      <c r="E188" s="246" t="s">
        <v>1414</v>
      </c>
      <c r="F188" s="247" t="s">
        <v>1415</v>
      </c>
      <c r="G188" s="248" t="s">
        <v>941</v>
      </c>
      <c r="H188" s="249">
        <v>3</v>
      </c>
      <c r="I188" s="250"/>
      <c r="J188" s="251">
        <f>ROUND(I188*H188,2)</f>
        <v>0</v>
      </c>
      <c r="K188" s="252"/>
      <c r="L188" s="45"/>
      <c r="M188" s="253" t="s">
        <v>1</v>
      </c>
      <c r="N188" s="254" t="s">
        <v>38</v>
      </c>
      <c r="O188" s="92"/>
      <c r="P188" s="255">
        <f>O188*H188</f>
        <v>0</v>
      </c>
      <c r="Q188" s="255">
        <v>0</v>
      </c>
      <c r="R188" s="255">
        <f>Q188*H188</f>
        <v>0</v>
      </c>
      <c r="S188" s="255">
        <v>0</v>
      </c>
      <c r="T188" s="256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57" t="s">
        <v>166</v>
      </c>
      <c r="AT188" s="257" t="s">
        <v>162</v>
      </c>
      <c r="AU188" s="257" t="s">
        <v>81</v>
      </c>
      <c r="AY188" s="18" t="s">
        <v>160</v>
      </c>
      <c r="BE188" s="258">
        <f>IF(N188="základní",J188,0)</f>
        <v>0</v>
      </c>
      <c r="BF188" s="258">
        <f>IF(N188="snížená",J188,0)</f>
        <v>0</v>
      </c>
      <c r="BG188" s="258">
        <f>IF(N188="zákl. přenesená",J188,0)</f>
        <v>0</v>
      </c>
      <c r="BH188" s="258">
        <f>IF(N188="sníž. přenesená",J188,0)</f>
        <v>0</v>
      </c>
      <c r="BI188" s="258">
        <f>IF(N188="nulová",J188,0)</f>
        <v>0</v>
      </c>
      <c r="BJ188" s="18" t="s">
        <v>77</v>
      </c>
      <c r="BK188" s="258">
        <f>ROUND(I188*H188,2)</f>
        <v>0</v>
      </c>
      <c r="BL188" s="18" t="s">
        <v>166</v>
      </c>
      <c r="BM188" s="257" t="s">
        <v>1416</v>
      </c>
    </row>
    <row r="189" s="2" customFormat="1" ht="21.75" customHeight="1">
      <c r="A189" s="39"/>
      <c r="B189" s="40"/>
      <c r="C189" s="245" t="s">
        <v>401</v>
      </c>
      <c r="D189" s="245" t="s">
        <v>162</v>
      </c>
      <c r="E189" s="246" t="s">
        <v>1417</v>
      </c>
      <c r="F189" s="247" t="s">
        <v>1418</v>
      </c>
      <c r="G189" s="248" t="s">
        <v>165</v>
      </c>
      <c r="H189" s="249">
        <v>107</v>
      </c>
      <c r="I189" s="250"/>
      <c r="J189" s="251">
        <f>ROUND(I189*H189,2)</f>
        <v>0</v>
      </c>
      <c r="K189" s="252"/>
      <c r="L189" s="45"/>
      <c r="M189" s="253" t="s">
        <v>1</v>
      </c>
      <c r="N189" s="254" t="s">
        <v>38</v>
      </c>
      <c r="O189" s="92"/>
      <c r="P189" s="255">
        <f>O189*H189</f>
        <v>0</v>
      </c>
      <c r="Q189" s="255">
        <v>0</v>
      </c>
      <c r="R189" s="255">
        <f>Q189*H189</f>
        <v>0</v>
      </c>
      <c r="S189" s="255">
        <v>0</v>
      </c>
      <c r="T189" s="256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57" t="s">
        <v>166</v>
      </c>
      <c r="AT189" s="257" t="s">
        <v>162</v>
      </c>
      <c r="AU189" s="257" t="s">
        <v>81</v>
      </c>
      <c r="AY189" s="18" t="s">
        <v>160</v>
      </c>
      <c r="BE189" s="258">
        <f>IF(N189="základní",J189,0)</f>
        <v>0</v>
      </c>
      <c r="BF189" s="258">
        <f>IF(N189="snížená",J189,0)</f>
        <v>0</v>
      </c>
      <c r="BG189" s="258">
        <f>IF(N189="zákl. přenesená",J189,0)</f>
        <v>0</v>
      </c>
      <c r="BH189" s="258">
        <f>IF(N189="sníž. přenesená",J189,0)</f>
        <v>0</v>
      </c>
      <c r="BI189" s="258">
        <f>IF(N189="nulová",J189,0)</f>
        <v>0</v>
      </c>
      <c r="BJ189" s="18" t="s">
        <v>77</v>
      </c>
      <c r="BK189" s="258">
        <f>ROUND(I189*H189,2)</f>
        <v>0</v>
      </c>
      <c r="BL189" s="18" t="s">
        <v>166</v>
      </c>
      <c r="BM189" s="257" t="s">
        <v>1419</v>
      </c>
    </row>
    <row r="190" s="2" customFormat="1" ht="21.75" customHeight="1">
      <c r="A190" s="39"/>
      <c r="B190" s="40"/>
      <c r="C190" s="245" t="s">
        <v>532</v>
      </c>
      <c r="D190" s="245" t="s">
        <v>162</v>
      </c>
      <c r="E190" s="246" t="s">
        <v>1420</v>
      </c>
      <c r="F190" s="247" t="s">
        <v>1421</v>
      </c>
      <c r="G190" s="248" t="s">
        <v>1059</v>
      </c>
      <c r="H190" s="249">
        <v>375</v>
      </c>
      <c r="I190" s="250"/>
      <c r="J190" s="251">
        <f>ROUND(I190*H190,2)</f>
        <v>0</v>
      </c>
      <c r="K190" s="252"/>
      <c r="L190" s="45"/>
      <c r="M190" s="253" t="s">
        <v>1</v>
      </c>
      <c r="N190" s="254" t="s">
        <v>38</v>
      </c>
      <c r="O190" s="92"/>
      <c r="P190" s="255">
        <f>O190*H190</f>
        <v>0</v>
      </c>
      <c r="Q190" s="255">
        <v>0</v>
      </c>
      <c r="R190" s="255">
        <f>Q190*H190</f>
        <v>0</v>
      </c>
      <c r="S190" s="255">
        <v>0</v>
      </c>
      <c r="T190" s="256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57" t="s">
        <v>166</v>
      </c>
      <c r="AT190" s="257" t="s">
        <v>162</v>
      </c>
      <c r="AU190" s="257" t="s">
        <v>81</v>
      </c>
      <c r="AY190" s="18" t="s">
        <v>160</v>
      </c>
      <c r="BE190" s="258">
        <f>IF(N190="základní",J190,0)</f>
        <v>0</v>
      </c>
      <c r="BF190" s="258">
        <f>IF(N190="snížená",J190,0)</f>
        <v>0</v>
      </c>
      <c r="BG190" s="258">
        <f>IF(N190="zákl. přenesená",J190,0)</f>
        <v>0</v>
      </c>
      <c r="BH190" s="258">
        <f>IF(N190="sníž. přenesená",J190,0)</f>
        <v>0</v>
      </c>
      <c r="BI190" s="258">
        <f>IF(N190="nulová",J190,0)</f>
        <v>0</v>
      </c>
      <c r="BJ190" s="18" t="s">
        <v>77</v>
      </c>
      <c r="BK190" s="258">
        <f>ROUND(I190*H190,2)</f>
        <v>0</v>
      </c>
      <c r="BL190" s="18" t="s">
        <v>166</v>
      </c>
      <c r="BM190" s="257" t="s">
        <v>1422</v>
      </c>
    </row>
    <row r="191" s="2" customFormat="1" ht="55.5" customHeight="1">
      <c r="A191" s="39"/>
      <c r="B191" s="40"/>
      <c r="C191" s="245" t="s">
        <v>537</v>
      </c>
      <c r="D191" s="245" t="s">
        <v>162</v>
      </c>
      <c r="E191" s="246" t="s">
        <v>1423</v>
      </c>
      <c r="F191" s="247" t="s">
        <v>1424</v>
      </c>
      <c r="G191" s="248" t="s">
        <v>528</v>
      </c>
      <c r="H191" s="249">
        <v>1</v>
      </c>
      <c r="I191" s="250"/>
      <c r="J191" s="251">
        <f>ROUND(I191*H191,2)</f>
        <v>0</v>
      </c>
      <c r="K191" s="252"/>
      <c r="L191" s="45"/>
      <c r="M191" s="253" t="s">
        <v>1</v>
      </c>
      <c r="N191" s="254" t="s">
        <v>38</v>
      </c>
      <c r="O191" s="92"/>
      <c r="P191" s="255">
        <f>O191*H191</f>
        <v>0</v>
      </c>
      <c r="Q191" s="255">
        <v>0</v>
      </c>
      <c r="R191" s="255">
        <f>Q191*H191</f>
        <v>0</v>
      </c>
      <c r="S191" s="255">
        <v>0</v>
      </c>
      <c r="T191" s="256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57" t="s">
        <v>166</v>
      </c>
      <c r="AT191" s="257" t="s">
        <v>162</v>
      </c>
      <c r="AU191" s="257" t="s">
        <v>81</v>
      </c>
      <c r="AY191" s="18" t="s">
        <v>160</v>
      </c>
      <c r="BE191" s="258">
        <f>IF(N191="základní",J191,0)</f>
        <v>0</v>
      </c>
      <c r="BF191" s="258">
        <f>IF(N191="snížená",J191,0)</f>
        <v>0</v>
      </c>
      <c r="BG191" s="258">
        <f>IF(N191="zákl. přenesená",J191,0)</f>
        <v>0</v>
      </c>
      <c r="BH191" s="258">
        <f>IF(N191="sníž. přenesená",J191,0)</f>
        <v>0</v>
      </c>
      <c r="BI191" s="258">
        <f>IF(N191="nulová",J191,0)</f>
        <v>0</v>
      </c>
      <c r="BJ191" s="18" t="s">
        <v>77</v>
      </c>
      <c r="BK191" s="258">
        <f>ROUND(I191*H191,2)</f>
        <v>0</v>
      </c>
      <c r="BL191" s="18" t="s">
        <v>166</v>
      </c>
      <c r="BM191" s="257" t="s">
        <v>1425</v>
      </c>
    </row>
    <row r="192" s="2" customFormat="1" ht="21.75" customHeight="1">
      <c r="A192" s="39"/>
      <c r="B192" s="40"/>
      <c r="C192" s="245" t="s">
        <v>542</v>
      </c>
      <c r="D192" s="245" t="s">
        <v>162</v>
      </c>
      <c r="E192" s="246" t="s">
        <v>1426</v>
      </c>
      <c r="F192" s="247" t="s">
        <v>1427</v>
      </c>
      <c r="G192" s="248" t="s">
        <v>528</v>
      </c>
      <c r="H192" s="249">
        <v>1</v>
      </c>
      <c r="I192" s="250"/>
      <c r="J192" s="251">
        <f>ROUND(I192*H192,2)</f>
        <v>0</v>
      </c>
      <c r="K192" s="252"/>
      <c r="L192" s="45"/>
      <c r="M192" s="253" t="s">
        <v>1</v>
      </c>
      <c r="N192" s="254" t="s">
        <v>38</v>
      </c>
      <c r="O192" s="92"/>
      <c r="P192" s="255">
        <f>O192*H192</f>
        <v>0</v>
      </c>
      <c r="Q192" s="255">
        <v>0</v>
      </c>
      <c r="R192" s="255">
        <f>Q192*H192</f>
        <v>0</v>
      </c>
      <c r="S192" s="255">
        <v>0</v>
      </c>
      <c r="T192" s="256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57" t="s">
        <v>166</v>
      </c>
      <c r="AT192" s="257" t="s">
        <v>162</v>
      </c>
      <c r="AU192" s="257" t="s">
        <v>81</v>
      </c>
      <c r="AY192" s="18" t="s">
        <v>160</v>
      </c>
      <c r="BE192" s="258">
        <f>IF(N192="základní",J192,0)</f>
        <v>0</v>
      </c>
      <c r="BF192" s="258">
        <f>IF(N192="snížená",J192,0)</f>
        <v>0</v>
      </c>
      <c r="BG192" s="258">
        <f>IF(N192="zákl. přenesená",J192,0)</f>
        <v>0</v>
      </c>
      <c r="BH192" s="258">
        <f>IF(N192="sníž. přenesená",J192,0)</f>
        <v>0</v>
      </c>
      <c r="BI192" s="258">
        <f>IF(N192="nulová",J192,0)</f>
        <v>0</v>
      </c>
      <c r="BJ192" s="18" t="s">
        <v>77</v>
      </c>
      <c r="BK192" s="258">
        <f>ROUND(I192*H192,2)</f>
        <v>0</v>
      </c>
      <c r="BL192" s="18" t="s">
        <v>166</v>
      </c>
      <c r="BM192" s="257" t="s">
        <v>1428</v>
      </c>
    </row>
    <row r="193" s="2" customFormat="1" ht="21.75" customHeight="1">
      <c r="A193" s="39"/>
      <c r="B193" s="40"/>
      <c r="C193" s="245" t="s">
        <v>546</v>
      </c>
      <c r="D193" s="245" t="s">
        <v>162</v>
      </c>
      <c r="E193" s="246" t="s">
        <v>1429</v>
      </c>
      <c r="F193" s="247" t="s">
        <v>1430</v>
      </c>
      <c r="G193" s="248" t="s">
        <v>941</v>
      </c>
      <c r="H193" s="249">
        <v>1</v>
      </c>
      <c r="I193" s="250"/>
      <c r="J193" s="251">
        <f>ROUND(I193*H193,2)</f>
        <v>0</v>
      </c>
      <c r="K193" s="252"/>
      <c r="L193" s="45"/>
      <c r="M193" s="253" t="s">
        <v>1</v>
      </c>
      <c r="N193" s="254" t="s">
        <v>38</v>
      </c>
      <c r="O193" s="92"/>
      <c r="P193" s="255">
        <f>O193*H193</f>
        <v>0</v>
      </c>
      <c r="Q193" s="255">
        <v>0</v>
      </c>
      <c r="R193" s="255">
        <f>Q193*H193</f>
        <v>0</v>
      </c>
      <c r="S193" s="255">
        <v>0</v>
      </c>
      <c r="T193" s="256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57" t="s">
        <v>166</v>
      </c>
      <c r="AT193" s="257" t="s">
        <v>162</v>
      </c>
      <c r="AU193" s="257" t="s">
        <v>81</v>
      </c>
      <c r="AY193" s="18" t="s">
        <v>160</v>
      </c>
      <c r="BE193" s="258">
        <f>IF(N193="základní",J193,0)</f>
        <v>0</v>
      </c>
      <c r="BF193" s="258">
        <f>IF(N193="snížená",J193,0)</f>
        <v>0</v>
      </c>
      <c r="BG193" s="258">
        <f>IF(N193="zákl. přenesená",J193,0)</f>
        <v>0</v>
      </c>
      <c r="BH193" s="258">
        <f>IF(N193="sníž. přenesená",J193,0)</f>
        <v>0</v>
      </c>
      <c r="BI193" s="258">
        <f>IF(N193="nulová",J193,0)</f>
        <v>0</v>
      </c>
      <c r="BJ193" s="18" t="s">
        <v>77</v>
      </c>
      <c r="BK193" s="258">
        <f>ROUND(I193*H193,2)</f>
        <v>0</v>
      </c>
      <c r="BL193" s="18" t="s">
        <v>166</v>
      </c>
      <c r="BM193" s="257" t="s">
        <v>1431</v>
      </c>
    </row>
    <row r="194" s="2" customFormat="1" ht="21.75" customHeight="1">
      <c r="A194" s="39"/>
      <c r="B194" s="40"/>
      <c r="C194" s="245" t="s">
        <v>551</v>
      </c>
      <c r="D194" s="245" t="s">
        <v>162</v>
      </c>
      <c r="E194" s="246" t="s">
        <v>1432</v>
      </c>
      <c r="F194" s="247" t="s">
        <v>1433</v>
      </c>
      <c r="G194" s="248" t="s">
        <v>941</v>
      </c>
      <c r="H194" s="249">
        <v>4</v>
      </c>
      <c r="I194" s="250"/>
      <c r="J194" s="251">
        <f>ROUND(I194*H194,2)</f>
        <v>0</v>
      </c>
      <c r="K194" s="252"/>
      <c r="L194" s="45"/>
      <c r="M194" s="253" t="s">
        <v>1</v>
      </c>
      <c r="N194" s="254" t="s">
        <v>38</v>
      </c>
      <c r="O194" s="92"/>
      <c r="P194" s="255">
        <f>O194*H194</f>
        <v>0</v>
      </c>
      <c r="Q194" s="255">
        <v>0</v>
      </c>
      <c r="R194" s="255">
        <f>Q194*H194</f>
        <v>0</v>
      </c>
      <c r="S194" s="255">
        <v>0</v>
      </c>
      <c r="T194" s="256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57" t="s">
        <v>166</v>
      </c>
      <c r="AT194" s="257" t="s">
        <v>162</v>
      </c>
      <c r="AU194" s="257" t="s">
        <v>81</v>
      </c>
      <c r="AY194" s="18" t="s">
        <v>160</v>
      </c>
      <c r="BE194" s="258">
        <f>IF(N194="základní",J194,0)</f>
        <v>0</v>
      </c>
      <c r="BF194" s="258">
        <f>IF(N194="snížená",J194,0)</f>
        <v>0</v>
      </c>
      <c r="BG194" s="258">
        <f>IF(N194="zákl. přenesená",J194,0)</f>
        <v>0</v>
      </c>
      <c r="BH194" s="258">
        <f>IF(N194="sníž. přenesená",J194,0)</f>
        <v>0</v>
      </c>
      <c r="BI194" s="258">
        <f>IF(N194="nulová",J194,0)</f>
        <v>0</v>
      </c>
      <c r="BJ194" s="18" t="s">
        <v>77</v>
      </c>
      <c r="BK194" s="258">
        <f>ROUND(I194*H194,2)</f>
        <v>0</v>
      </c>
      <c r="BL194" s="18" t="s">
        <v>166</v>
      </c>
      <c r="BM194" s="257" t="s">
        <v>1434</v>
      </c>
    </row>
    <row r="195" s="2" customFormat="1" ht="16.5" customHeight="1">
      <c r="A195" s="39"/>
      <c r="B195" s="40"/>
      <c r="C195" s="245" t="s">
        <v>556</v>
      </c>
      <c r="D195" s="245" t="s">
        <v>162</v>
      </c>
      <c r="E195" s="246" t="s">
        <v>1435</v>
      </c>
      <c r="F195" s="247" t="s">
        <v>1436</v>
      </c>
      <c r="G195" s="248" t="s">
        <v>1437</v>
      </c>
      <c r="H195" s="249">
        <v>1</v>
      </c>
      <c r="I195" s="250"/>
      <c r="J195" s="251">
        <f>ROUND(I195*H195,2)</f>
        <v>0</v>
      </c>
      <c r="K195" s="252"/>
      <c r="L195" s="45"/>
      <c r="M195" s="253" t="s">
        <v>1</v>
      </c>
      <c r="N195" s="254" t="s">
        <v>38</v>
      </c>
      <c r="O195" s="92"/>
      <c r="P195" s="255">
        <f>O195*H195</f>
        <v>0</v>
      </c>
      <c r="Q195" s="255">
        <v>0</v>
      </c>
      <c r="R195" s="255">
        <f>Q195*H195</f>
        <v>0</v>
      </c>
      <c r="S195" s="255">
        <v>0</v>
      </c>
      <c r="T195" s="256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57" t="s">
        <v>166</v>
      </c>
      <c r="AT195" s="257" t="s">
        <v>162</v>
      </c>
      <c r="AU195" s="257" t="s">
        <v>81</v>
      </c>
      <c r="AY195" s="18" t="s">
        <v>160</v>
      </c>
      <c r="BE195" s="258">
        <f>IF(N195="základní",J195,0)</f>
        <v>0</v>
      </c>
      <c r="BF195" s="258">
        <f>IF(N195="snížená",J195,0)</f>
        <v>0</v>
      </c>
      <c r="BG195" s="258">
        <f>IF(N195="zákl. přenesená",J195,0)</f>
        <v>0</v>
      </c>
      <c r="BH195" s="258">
        <f>IF(N195="sníž. přenesená",J195,0)</f>
        <v>0</v>
      </c>
      <c r="BI195" s="258">
        <f>IF(N195="nulová",J195,0)</f>
        <v>0</v>
      </c>
      <c r="BJ195" s="18" t="s">
        <v>77</v>
      </c>
      <c r="BK195" s="258">
        <f>ROUND(I195*H195,2)</f>
        <v>0</v>
      </c>
      <c r="BL195" s="18" t="s">
        <v>166</v>
      </c>
      <c r="BM195" s="257" t="s">
        <v>1438</v>
      </c>
    </row>
    <row r="196" s="2" customFormat="1" ht="21.75" customHeight="1">
      <c r="A196" s="39"/>
      <c r="B196" s="40"/>
      <c r="C196" s="245" t="s">
        <v>563</v>
      </c>
      <c r="D196" s="245" t="s">
        <v>162</v>
      </c>
      <c r="E196" s="246" t="s">
        <v>1439</v>
      </c>
      <c r="F196" s="247" t="s">
        <v>1440</v>
      </c>
      <c r="G196" s="248" t="s">
        <v>941</v>
      </c>
      <c r="H196" s="249">
        <v>1</v>
      </c>
      <c r="I196" s="250"/>
      <c r="J196" s="251">
        <f>ROUND(I196*H196,2)</f>
        <v>0</v>
      </c>
      <c r="K196" s="252"/>
      <c r="L196" s="45"/>
      <c r="M196" s="253" t="s">
        <v>1</v>
      </c>
      <c r="N196" s="254" t="s">
        <v>38</v>
      </c>
      <c r="O196" s="92"/>
      <c r="P196" s="255">
        <f>O196*H196</f>
        <v>0</v>
      </c>
      <c r="Q196" s="255">
        <v>0</v>
      </c>
      <c r="R196" s="255">
        <f>Q196*H196</f>
        <v>0</v>
      </c>
      <c r="S196" s="255">
        <v>0</v>
      </c>
      <c r="T196" s="256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57" t="s">
        <v>166</v>
      </c>
      <c r="AT196" s="257" t="s">
        <v>162</v>
      </c>
      <c r="AU196" s="257" t="s">
        <v>81</v>
      </c>
      <c r="AY196" s="18" t="s">
        <v>160</v>
      </c>
      <c r="BE196" s="258">
        <f>IF(N196="základní",J196,0)</f>
        <v>0</v>
      </c>
      <c r="BF196" s="258">
        <f>IF(N196="snížená",J196,0)</f>
        <v>0</v>
      </c>
      <c r="BG196" s="258">
        <f>IF(N196="zákl. přenesená",J196,0)</f>
        <v>0</v>
      </c>
      <c r="BH196" s="258">
        <f>IF(N196="sníž. přenesená",J196,0)</f>
        <v>0</v>
      </c>
      <c r="BI196" s="258">
        <f>IF(N196="nulová",J196,0)</f>
        <v>0</v>
      </c>
      <c r="BJ196" s="18" t="s">
        <v>77</v>
      </c>
      <c r="BK196" s="258">
        <f>ROUND(I196*H196,2)</f>
        <v>0</v>
      </c>
      <c r="BL196" s="18" t="s">
        <v>166</v>
      </c>
      <c r="BM196" s="257" t="s">
        <v>1441</v>
      </c>
    </row>
    <row r="197" s="2" customFormat="1" ht="33" customHeight="1">
      <c r="A197" s="39"/>
      <c r="B197" s="40"/>
      <c r="C197" s="245" t="s">
        <v>571</v>
      </c>
      <c r="D197" s="245" t="s">
        <v>162</v>
      </c>
      <c r="E197" s="246" t="s">
        <v>1442</v>
      </c>
      <c r="F197" s="247" t="s">
        <v>1443</v>
      </c>
      <c r="G197" s="248" t="s">
        <v>941</v>
      </c>
      <c r="H197" s="249">
        <v>4</v>
      </c>
      <c r="I197" s="250"/>
      <c r="J197" s="251">
        <f>ROUND(I197*H197,2)</f>
        <v>0</v>
      </c>
      <c r="K197" s="252"/>
      <c r="L197" s="45"/>
      <c r="M197" s="253" t="s">
        <v>1</v>
      </c>
      <c r="N197" s="254" t="s">
        <v>38</v>
      </c>
      <c r="O197" s="92"/>
      <c r="P197" s="255">
        <f>O197*H197</f>
        <v>0</v>
      </c>
      <c r="Q197" s="255">
        <v>0</v>
      </c>
      <c r="R197" s="255">
        <f>Q197*H197</f>
        <v>0</v>
      </c>
      <c r="S197" s="255">
        <v>0</v>
      </c>
      <c r="T197" s="256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57" t="s">
        <v>166</v>
      </c>
      <c r="AT197" s="257" t="s">
        <v>162</v>
      </c>
      <c r="AU197" s="257" t="s">
        <v>81</v>
      </c>
      <c r="AY197" s="18" t="s">
        <v>160</v>
      </c>
      <c r="BE197" s="258">
        <f>IF(N197="základní",J197,0)</f>
        <v>0</v>
      </c>
      <c r="BF197" s="258">
        <f>IF(N197="snížená",J197,0)</f>
        <v>0</v>
      </c>
      <c r="BG197" s="258">
        <f>IF(N197="zákl. přenesená",J197,0)</f>
        <v>0</v>
      </c>
      <c r="BH197" s="258">
        <f>IF(N197="sníž. přenesená",J197,0)</f>
        <v>0</v>
      </c>
      <c r="BI197" s="258">
        <f>IF(N197="nulová",J197,0)</f>
        <v>0</v>
      </c>
      <c r="BJ197" s="18" t="s">
        <v>77</v>
      </c>
      <c r="BK197" s="258">
        <f>ROUND(I197*H197,2)</f>
        <v>0</v>
      </c>
      <c r="BL197" s="18" t="s">
        <v>166</v>
      </c>
      <c r="BM197" s="257" t="s">
        <v>1444</v>
      </c>
    </row>
    <row r="198" s="2" customFormat="1" ht="16.5" customHeight="1">
      <c r="A198" s="39"/>
      <c r="B198" s="40"/>
      <c r="C198" s="245" t="s">
        <v>586</v>
      </c>
      <c r="D198" s="245" t="s">
        <v>162</v>
      </c>
      <c r="E198" s="246" t="s">
        <v>1445</v>
      </c>
      <c r="F198" s="247" t="s">
        <v>1446</v>
      </c>
      <c r="G198" s="248" t="s">
        <v>1334</v>
      </c>
      <c r="H198" s="249">
        <v>2</v>
      </c>
      <c r="I198" s="250"/>
      <c r="J198" s="251">
        <f>ROUND(I198*H198,2)</f>
        <v>0</v>
      </c>
      <c r="K198" s="252"/>
      <c r="L198" s="45"/>
      <c r="M198" s="253" t="s">
        <v>1</v>
      </c>
      <c r="N198" s="254" t="s">
        <v>38</v>
      </c>
      <c r="O198" s="92"/>
      <c r="P198" s="255">
        <f>O198*H198</f>
        <v>0</v>
      </c>
      <c r="Q198" s="255">
        <v>0</v>
      </c>
      <c r="R198" s="255">
        <f>Q198*H198</f>
        <v>0</v>
      </c>
      <c r="S198" s="255">
        <v>0</v>
      </c>
      <c r="T198" s="256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57" t="s">
        <v>166</v>
      </c>
      <c r="AT198" s="257" t="s">
        <v>162</v>
      </c>
      <c r="AU198" s="257" t="s">
        <v>81</v>
      </c>
      <c r="AY198" s="18" t="s">
        <v>160</v>
      </c>
      <c r="BE198" s="258">
        <f>IF(N198="základní",J198,0)</f>
        <v>0</v>
      </c>
      <c r="BF198" s="258">
        <f>IF(N198="snížená",J198,0)</f>
        <v>0</v>
      </c>
      <c r="BG198" s="258">
        <f>IF(N198="zákl. přenesená",J198,0)</f>
        <v>0</v>
      </c>
      <c r="BH198" s="258">
        <f>IF(N198="sníž. přenesená",J198,0)</f>
        <v>0</v>
      </c>
      <c r="BI198" s="258">
        <f>IF(N198="nulová",J198,0)</f>
        <v>0</v>
      </c>
      <c r="BJ198" s="18" t="s">
        <v>77</v>
      </c>
      <c r="BK198" s="258">
        <f>ROUND(I198*H198,2)</f>
        <v>0</v>
      </c>
      <c r="BL198" s="18" t="s">
        <v>166</v>
      </c>
      <c r="BM198" s="257" t="s">
        <v>1447</v>
      </c>
    </row>
    <row r="199" s="2" customFormat="1" ht="16.5" customHeight="1">
      <c r="A199" s="39"/>
      <c r="B199" s="40"/>
      <c r="C199" s="245" t="s">
        <v>591</v>
      </c>
      <c r="D199" s="245" t="s">
        <v>162</v>
      </c>
      <c r="E199" s="246" t="s">
        <v>1448</v>
      </c>
      <c r="F199" s="247" t="s">
        <v>1449</v>
      </c>
      <c r="G199" s="248" t="s">
        <v>941</v>
      </c>
      <c r="H199" s="249">
        <v>1</v>
      </c>
      <c r="I199" s="250"/>
      <c r="J199" s="251">
        <f>ROUND(I199*H199,2)</f>
        <v>0</v>
      </c>
      <c r="K199" s="252"/>
      <c r="L199" s="45"/>
      <c r="M199" s="253" t="s">
        <v>1</v>
      </c>
      <c r="N199" s="254" t="s">
        <v>38</v>
      </c>
      <c r="O199" s="92"/>
      <c r="P199" s="255">
        <f>O199*H199</f>
        <v>0</v>
      </c>
      <c r="Q199" s="255">
        <v>0</v>
      </c>
      <c r="R199" s="255">
        <f>Q199*H199</f>
        <v>0</v>
      </c>
      <c r="S199" s="255">
        <v>0</v>
      </c>
      <c r="T199" s="256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57" t="s">
        <v>166</v>
      </c>
      <c r="AT199" s="257" t="s">
        <v>162</v>
      </c>
      <c r="AU199" s="257" t="s">
        <v>81</v>
      </c>
      <c r="AY199" s="18" t="s">
        <v>160</v>
      </c>
      <c r="BE199" s="258">
        <f>IF(N199="základní",J199,0)</f>
        <v>0</v>
      </c>
      <c r="BF199" s="258">
        <f>IF(N199="snížená",J199,0)</f>
        <v>0</v>
      </c>
      <c r="BG199" s="258">
        <f>IF(N199="zákl. přenesená",J199,0)</f>
        <v>0</v>
      </c>
      <c r="BH199" s="258">
        <f>IF(N199="sníž. přenesená",J199,0)</f>
        <v>0</v>
      </c>
      <c r="BI199" s="258">
        <f>IF(N199="nulová",J199,0)</f>
        <v>0</v>
      </c>
      <c r="BJ199" s="18" t="s">
        <v>77</v>
      </c>
      <c r="BK199" s="258">
        <f>ROUND(I199*H199,2)</f>
        <v>0</v>
      </c>
      <c r="BL199" s="18" t="s">
        <v>166</v>
      </c>
      <c r="BM199" s="257" t="s">
        <v>1450</v>
      </c>
    </row>
    <row r="200" s="12" customFormat="1" ht="22.8" customHeight="1">
      <c r="A200" s="12"/>
      <c r="B200" s="229"/>
      <c r="C200" s="230"/>
      <c r="D200" s="231" t="s">
        <v>72</v>
      </c>
      <c r="E200" s="243" t="s">
        <v>1451</v>
      </c>
      <c r="F200" s="243" t="s">
        <v>1452</v>
      </c>
      <c r="G200" s="230"/>
      <c r="H200" s="230"/>
      <c r="I200" s="233"/>
      <c r="J200" s="244">
        <f>BK200</f>
        <v>0</v>
      </c>
      <c r="K200" s="230"/>
      <c r="L200" s="235"/>
      <c r="M200" s="236"/>
      <c r="N200" s="237"/>
      <c r="O200" s="237"/>
      <c r="P200" s="238">
        <f>SUM(P201:P206)</f>
        <v>0</v>
      </c>
      <c r="Q200" s="237"/>
      <c r="R200" s="238">
        <f>SUM(R201:R206)</f>
        <v>0</v>
      </c>
      <c r="S200" s="237"/>
      <c r="T200" s="239">
        <f>SUM(T201:T206)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40" t="s">
        <v>77</v>
      </c>
      <c r="AT200" s="241" t="s">
        <v>72</v>
      </c>
      <c r="AU200" s="241" t="s">
        <v>77</v>
      </c>
      <c r="AY200" s="240" t="s">
        <v>160</v>
      </c>
      <c r="BK200" s="242">
        <f>SUM(BK201:BK206)</f>
        <v>0</v>
      </c>
    </row>
    <row r="201" s="2" customFormat="1" ht="16.5" customHeight="1">
      <c r="A201" s="39"/>
      <c r="B201" s="40"/>
      <c r="C201" s="245" t="s">
        <v>596</v>
      </c>
      <c r="D201" s="245" t="s">
        <v>162</v>
      </c>
      <c r="E201" s="246" t="s">
        <v>1453</v>
      </c>
      <c r="F201" s="247" t="s">
        <v>1454</v>
      </c>
      <c r="G201" s="248" t="s">
        <v>1455</v>
      </c>
      <c r="H201" s="249">
        <v>30</v>
      </c>
      <c r="I201" s="250"/>
      <c r="J201" s="251">
        <f>ROUND(I201*H201,2)</f>
        <v>0</v>
      </c>
      <c r="K201" s="252"/>
      <c r="L201" s="45"/>
      <c r="M201" s="253" t="s">
        <v>1</v>
      </c>
      <c r="N201" s="254" t="s">
        <v>38</v>
      </c>
      <c r="O201" s="92"/>
      <c r="P201" s="255">
        <f>O201*H201</f>
        <v>0</v>
      </c>
      <c r="Q201" s="255">
        <v>0</v>
      </c>
      <c r="R201" s="255">
        <f>Q201*H201</f>
        <v>0</v>
      </c>
      <c r="S201" s="255">
        <v>0</v>
      </c>
      <c r="T201" s="256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57" t="s">
        <v>166</v>
      </c>
      <c r="AT201" s="257" t="s">
        <v>162</v>
      </c>
      <c r="AU201" s="257" t="s">
        <v>81</v>
      </c>
      <c r="AY201" s="18" t="s">
        <v>160</v>
      </c>
      <c r="BE201" s="258">
        <f>IF(N201="základní",J201,0)</f>
        <v>0</v>
      </c>
      <c r="BF201" s="258">
        <f>IF(N201="snížená",J201,0)</f>
        <v>0</v>
      </c>
      <c r="BG201" s="258">
        <f>IF(N201="zákl. přenesená",J201,0)</f>
        <v>0</v>
      </c>
      <c r="BH201" s="258">
        <f>IF(N201="sníž. přenesená",J201,0)</f>
        <v>0</v>
      </c>
      <c r="BI201" s="258">
        <f>IF(N201="nulová",J201,0)</f>
        <v>0</v>
      </c>
      <c r="BJ201" s="18" t="s">
        <v>77</v>
      </c>
      <c r="BK201" s="258">
        <f>ROUND(I201*H201,2)</f>
        <v>0</v>
      </c>
      <c r="BL201" s="18" t="s">
        <v>166</v>
      </c>
      <c r="BM201" s="257" t="s">
        <v>1456</v>
      </c>
    </row>
    <row r="202" s="2" customFormat="1" ht="21.75" customHeight="1">
      <c r="A202" s="39"/>
      <c r="B202" s="40"/>
      <c r="C202" s="245" t="s">
        <v>601</v>
      </c>
      <c r="D202" s="245" t="s">
        <v>162</v>
      </c>
      <c r="E202" s="246" t="s">
        <v>1457</v>
      </c>
      <c r="F202" s="247" t="s">
        <v>1458</v>
      </c>
      <c r="G202" s="248" t="s">
        <v>941</v>
      </c>
      <c r="H202" s="249">
        <v>1</v>
      </c>
      <c r="I202" s="250"/>
      <c r="J202" s="251">
        <f>ROUND(I202*H202,2)</f>
        <v>0</v>
      </c>
      <c r="K202" s="252"/>
      <c r="L202" s="45"/>
      <c r="M202" s="253" t="s">
        <v>1</v>
      </c>
      <c r="N202" s="254" t="s">
        <v>38</v>
      </c>
      <c r="O202" s="92"/>
      <c r="P202" s="255">
        <f>O202*H202</f>
        <v>0</v>
      </c>
      <c r="Q202" s="255">
        <v>0</v>
      </c>
      <c r="R202" s="255">
        <f>Q202*H202</f>
        <v>0</v>
      </c>
      <c r="S202" s="255">
        <v>0</v>
      </c>
      <c r="T202" s="256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57" t="s">
        <v>166</v>
      </c>
      <c r="AT202" s="257" t="s">
        <v>162</v>
      </c>
      <c r="AU202" s="257" t="s">
        <v>81</v>
      </c>
      <c r="AY202" s="18" t="s">
        <v>160</v>
      </c>
      <c r="BE202" s="258">
        <f>IF(N202="základní",J202,0)</f>
        <v>0</v>
      </c>
      <c r="BF202" s="258">
        <f>IF(N202="snížená",J202,0)</f>
        <v>0</v>
      </c>
      <c r="BG202" s="258">
        <f>IF(N202="zákl. přenesená",J202,0)</f>
        <v>0</v>
      </c>
      <c r="BH202" s="258">
        <f>IF(N202="sníž. přenesená",J202,0)</f>
        <v>0</v>
      </c>
      <c r="BI202" s="258">
        <f>IF(N202="nulová",J202,0)</f>
        <v>0</v>
      </c>
      <c r="BJ202" s="18" t="s">
        <v>77</v>
      </c>
      <c r="BK202" s="258">
        <f>ROUND(I202*H202,2)</f>
        <v>0</v>
      </c>
      <c r="BL202" s="18" t="s">
        <v>166</v>
      </c>
      <c r="BM202" s="257" t="s">
        <v>1459</v>
      </c>
    </row>
    <row r="203" s="2" customFormat="1" ht="16.5" customHeight="1">
      <c r="A203" s="39"/>
      <c r="B203" s="40"/>
      <c r="C203" s="245" t="s">
        <v>609</v>
      </c>
      <c r="D203" s="245" t="s">
        <v>162</v>
      </c>
      <c r="E203" s="246" t="s">
        <v>1460</v>
      </c>
      <c r="F203" s="247" t="s">
        <v>1461</v>
      </c>
      <c r="G203" s="248" t="s">
        <v>1455</v>
      </c>
      <c r="H203" s="249">
        <v>25</v>
      </c>
      <c r="I203" s="250"/>
      <c r="J203" s="251">
        <f>ROUND(I203*H203,2)</f>
        <v>0</v>
      </c>
      <c r="K203" s="252"/>
      <c r="L203" s="45"/>
      <c r="M203" s="253" t="s">
        <v>1</v>
      </c>
      <c r="N203" s="254" t="s">
        <v>38</v>
      </c>
      <c r="O203" s="92"/>
      <c r="P203" s="255">
        <f>O203*H203</f>
        <v>0</v>
      </c>
      <c r="Q203" s="255">
        <v>0</v>
      </c>
      <c r="R203" s="255">
        <f>Q203*H203</f>
        <v>0</v>
      </c>
      <c r="S203" s="255">
        <v>0</v>
      </c>
      <c r="T203" s="256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57" t="s">
        <v>166</v>
      </c>
      <c r="AT203" s="257" t="s">
        <v>162</v>
      </c>
      <c r="AU203" s="257" t="s">
        <v>81</v>
      </c>
      <c r="AY203" s="18" t="s">
        <v>160</v>
      </c>
      <c r="BE203" s="258">
        <f>IF(N203="základní",J203,0)</f>
        <v>0</v>
      </c>
      <c r="BF203" s="258">
        <f>IF(N203="snížená",J203,0)</f>
        <v>0</v>
      </c>
      <c r="BG203" s="258">
        <f>IF(N203="zákl. přenesená",J203,0)</f>
        <v>0</v>
      </c>
      <c r="BH203" s="258">
        <f>IF(N203="sníž. přenesená",J203,0)</f>
        <v>0</v>
      </c>
      <c r="BI203" s="258">
        <f>IF(N203="nulová",J203,0)</f>
        <v>0</v>
      </c>
      <c r="BJ203" s="18" t="s">
        <v>77</v>
      </c>
      <c r="BK203" s="258">
        <f>ROUND(I203*H203,2)</f>
        <v>0</v>
      </c>
      <c r="BL203" s="18" t="s">
        <v>166</v>
      </c>
      <c r="BM203" s="257" t="s">
        <v>1462</v>
      </c>
    </row>
    <row r="204" s="2" customFormat="1" ht="21.75" customHeight="1">
      <c r="A204" s="39"/>
      <c r="B204" s="40"/>
      <c r="C204" s="245" t="s">
        <v>614</v>
      </c>
      <c r="D204" s="245" t="s">
        <v>162</v>
      </c>
      <c r="E204" s="246" t="s">
        <v>1463</v>
      </c>
      <c r="F204" s="247" t="s">
        <v>1464</v>
      </c>
      <c r="G204" s="248" t="s">
        <v>941</v>
      </c>
      <c r="H204" s="249">
        <v>1</v>
      </c>
      <c r="I204" s="250"/>
      <c r="J204" s="251">
        <f>ROUND(I204*H204,2)</f>
        <v>0</v>
      </c>
      <c r="K204" s="252"/>
      <c r="L204" s="45"/>
      <c r="M204" s="253" t="s">
        <v>1</v>
      </c>
      <c r="N204" s="254" t="s">
        <v>38</v>
      </c>
      <c r="O204" s="92"/>
      <c r="P204" s="255">
        <f>O204*H204</f>
        <v>0</v>
      </c>
      <c r="Q204" s="255">
        <v>0</v>
      </c>
      <c r="R204" s="255">
        <f>Q204*H204</f>
        <v>0</v>
      </c>
      <c r="S204" s="255">
        <v>0</v>
      </c>
      <c r="T204" s="256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57" t="s">
        <v>166</v>
      </c>
      <c r="AT204" s="257" t="s">
        <v>162</v>
      </c>
      <c r="AU204" s="257" t="s">
        <v>81</v>
      </c>
      <c r="AY204" s="18" t="s">
        <v>160</v>
      </c>
      <c r="BE204" s="258">
        <f>IF(N204="základní",J204,0)</f>
        <v>0</v>
      </c>
      <c r="BF204" s="258">
        <f>IF(N204="snížená",J204,0)</f>
        <v>0</v>
      </c>
      <c r="BG204" s="258">
        <f>IF(N204="zákl. přenesená",J204,0)</f>
        <v>0</v>
      </c>
      <c r="BH204" s="258">
        <f>IF(N204="sníž. přenesená",J204,0)</f>
        <v>0</v>
      </c>
      <c r="BI204" s="258">
        <f>IF(N204="nulová",J204,0)</f>
        <v>0</v>
      </c>
      <c r="BJ204" s="18" t="s">
        <v>77</v>
      </c>
      <c r="BK204" s="258">
        <f>ROUND(I204*H204,2)</f>
        <v>0</v>
      </c>
      <c r="BL204" s="18" t="s">
        <v>166</v>
      </c>
      <c r="BM204" s="257" t="s">
        <v>1465</v>
      </c>
    </row>
    <row r="205" s="2" customFormat="1" ht="16.5" customHeight="1">
      <c r="A205" s="39"/>
      <c r="B205" s="40"/>
      <c r="C205" s="245" t="s">
        <v>626</v>
      </c>
      <c r="D205" s="245" t="s">
        <v>162</v>
      </c>
      <c r="E205" s="246" t="s">
        <v>1466</v>
      </c>
      <c r="F205" s="247" t="s">
        <v>1467</v>
      </c>
      <c r="G205" s="248" t="s">
        <v>941</v>
      </c>
      <c r="H205" s="249">
        <v>1</v>
      </c>
      <c r="I205" s="250"/>
      <c r="J205" s="251">
        <f>ROUND(I205*H205,2)</f>
        <v>0</v>
      </c>
      <c r="K205" s="252"/>
      <c r="L205" s="45"/>
      <c r="M205" s="253" t="s">
        <v>1</v>
      </c>
      <c r="N205" s="254" t="s">
        <v>38</v>
      </c>
      <c r="O205" s="92"/>
      <c r="P205" s="255">
        <f>O205*H205</f>
        <v>0</v>
      </c>
      <c r="Q205" s="255">
        <v>0</v>
      </c>
      <c r="R205" s="255">
        <f>Q205*H205</f>
        <v>0</v>
      </c>
      <c r="S205" s="255">
        <v>0</v>
      </c>
      <c r="T205" s="256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57" t="s">
        <v>166</v>
      </c>
      <c r="AT205" s="257" t="s">
        <v>162</v>
      </c>
      <c r="AU205" s="257" t="s">
        <v>81</v>
      </c>
      <c r="AY205" s="18" t="s">
        <v>160</v>
      </c>
      <c r="BE205" s="258">
        <f>IF(N205="základní",J205,0)</f>
        <v>0</v>
      </c>
      <c r="BF205" s="258">
        <f>IF(N205="snížená",J205,0)</f>
        <v>0</v>
      </c>
      <c r="BG205" s="258">
        <f>IF(N205="zákl. přenesená",J205,0)</f>
        <v>0</v>
      </c>
      <c r="BH205" s="258">
        <f>IF(N205="sníž. přenesená",J205,0)</f>
        <v>0</v>
      </c>
      <c r="BI205" s="258">
        <f>IF(N205="nulová",J205,0)</f>
        <v>0</v>
      </c>
      <c r="BJ205" s="18" t="s">
        <v>77</v>
      </c>
      <c r="BK205" s="258">
        <f>ROUND(I205*H205,2)</f>
        <v>0</v>
      </c>
      <c r="BL205" s="18" t="s">
        <v>166</v>
      </c>
      <c r="BM205" s="257" t="s">
        <v>1468</v>
      </c>
    </row>
    <row r="206" s="2" customFormat="1" ht="21.75" customHeight="1">
      <c r="A206" s="39"/>
      <c r="B206" s="40"/>
      <c r="C206" s="245" t="s">
        <v>638</v>
      </c>
      <c r="D206" s="245" t="s">
        <v>162</v>
      </c>
      <c r="E206" s="246" t="s">
        <v>1469</v>
      </c>
      <c r="F206" s="247" t="s">
        <v>1470</v>
      </c>
      <c r="G206" s="248" t="s">
        <v>941</v>
      </c>
      <c r="H206" s="249">
        <v>1</v>
      </c>
      <c r="I206" s="250"/>
      <c r="J206" s="251">
        <f>ROUND(I206*H206,2)</f>
        <v>0</v>
      </c>
      <c r="K206" s="252"/>
      <c r="L206" s="45"/>
      <c r="M206" s="315" t="s">
        <v>1</v>
      </c>
      <c r="N206" s="316" t="s">
        <v>38</v>
      </c>
      <c r="O206" s="317"/>
      <c r="P206" s="318">
        <f>O206*H206</f>
        <v>0</v>
      </c>
      <c r="Q206" s="318">
        <v>0</v>
      </c>
      <c r="R206" s="318">
        <f>Q206*H206</f>
        <v>0</v>
      </c>
      <c r="S206" s="318">
        <v>0</v>
      </c>
      <c r="T206" s="31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57" t="s">
        <v>166</v>
      </c>
      <c r="AT206" s="257" t="s">
        <v>162</v>
      </c>
      <c r="AU206" s="257" t="s">
        <v>81</v>
      </c>
      <c r="AY206" s="18" t="s">
        <v>160</v>
      </c>
      <c r="BE206" s="258">
        <f>IF(N206="základní",J206,0)</f>
        <v>0</v>
      </c>
      <c r="BF206" s="258">
        <f>IF(N206="snížená",J206,0)</f>
        <v>0</v>
      </c>
      <c r="BG206" s="258">
        <f>IF(N206="zákl. přenesená",J206,0)</f>
        <v>0</v>
      </c>
      <c r="BH206" s="258">
        <f>IF(N206="sníž. přenesená",J206,0)</f>
        <v>0</v>
      </c>
      <c r="BI206" s="258">
        <f>IF(N206="nulová",J206,0)</f>
        <v>0</v>
      </c>
      <c r="BJ206" s="18" t="s">
        <v>77</v>
      </c>
      <c r="BK206" s="258">
        <f>ROUND(I206*H206,2)</f>
        <v>0</v>
      </c>
      <c r="BL206" s="18" t="s">
        <v>166</v>
      </c>
      <c r="BM206" s="257" t="s">
        <v>1471</v>
      </c>
    </row>
    <row r="207" s="2" customFormat="1" ht="6.96" customHeight="1">
      <c r="A207" s="39"/>
      <c r="B207" s="67"/>
      <c r="C207" s="68"/>
      <c r="D207" s="68"/>
      <c r="E207" s="68"/>
      <c r="F207" s="68"/>
      <c r="G207" s="68"/>
      <c r="H207" s="68"/>
      <c r="I207" s="193"/>
      <c r="J207" s="68"/>
      <c r="K207" s="68"/>
      <c r="L207" s="45"/>
      <c r="M207" s="39"/>
      <c r="O207" s="39"/>
      <c r="P207" s="39"/>
      <c r="Q207" s="39"/>
      <c r="R207" s="39"/>
      <c r="S207" s="39"/>
      <c r="T207" s="39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</row>
  </sheetData>
  <sheetProtection sheet="1" autoFilter="0" formatColumns="0" formatRows="0" objects="1" scenarios="1" spinCount="100000" saltValue="Xpt3knXRTb4TnQdtjeo1lGz/hH6TbalmXcY7evFOgJ4ErcHwAzlZbiCHsOO8PB1ATVxe7qVY2wVXqIUytQzjzA==" hashValue="XsM+koazLLAB4kh6ZLXXbOEMEttJvrJbi8SG654Pn2SUIopgwZJZOA+U16efXbk2dGBR8nCBaddF0/3uUeWD5A==" algorithmName="SHA-512" password="CC35"/>
  <autoFilter ref="C123:K20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50"/>
      <c r="J3" s="149"/>
      <c r="K3" s="149"/>
      <c r="L3" s="21"/>
      <c r="AT3" s="18" t="s">
        <v>81</v>
      </c>
    </row>
    <row r="4" s="1" customFormat="1" ht="24.96" customHeight="1">
      <c r="B4" s="21"/>
      <c r="D4" s="151" t="s">
        <v>112</v>
      </c>
      <c r="I4" s="147"/>
      <c r="L4" s="21"/>
      <c r="M4" s="152" t="s">
        <v>10</v>
      </c>
      <c r="AT4" s="18" t="s">
        <v>4</v>
      </c>
    </row>
    <row r="5" s="1" customFormat="1" ht="6.96" customHeight="1">
      <c r="B5" s="21"/>
      <c r="I5" s="147"/>
      <c r="L5" s="21"/>
    </row>
    <row r="6" s="1" customFormat="1" ht="12" customHeight="1">
      <c r="B6" s="21"/>
      <c r="D6" s="153" t="s">
        <v>15</v>
      </c>
      <c r="I6" s="147"/>
      <c r="L6" s="21"/>
    </row>
    <row r="7" s="1" customFormat="1" ht="16.5" customHeight="1">
      <c r="B7" s="21"/>
      <c r="E7" s="154" t="str">
        <f>'Rekapitulace stavby'!K6</f>
        <v>Revitalizace školní družiny v Milíně - energetické úspory</v>
      </c>
      <c r="F7" s="153"/>
      <c r="G7" s="153"/>
      <c r="H7" s="153"/>
      <c r="I7" s="147"/>
      <c r="L7" s="21"/>
    </row>
    <row r="8" s="1" customFormat="1" ht="12" customHeight="1">
      <c r="B8" s="21"/>
      <c r="D8" s="153" t="s">
        <v>113</v>
      </c>
      <c r="I8" s="147"/>
      <c r="L8" s="21"/>
    </row>
    <row r="9" s="2" customFormat="1" ht="16.5" customHeight="1">
      <c r="A9" s="39"/>
      <c r="B9" s="45"/>
      <c r="C9" s="39"/>
      <c r="D9" s="39"/>
      <c r="E9" s="154" t="s">
        <v>114</v>
      </c>
      <c r="F9" s="39"/>
      <c r="G9" s="39"/>
      <c r="H9" s="39"/>
      <c r="I9" s="15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3" t="s">
        <v>115</v>
      </c>
      <c r="E10" s="39"/>
      <c r="F10" s="39"/>
      <c r="G10" s="39"/>
      <c r="H10" s="39"/>
      <c r="I10" s="15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6" t="s">
        <v>1472</v>
      </c>
      <c r="F11" s="39"/>
      <c r="G11" s="39"/>
      <c r="H11" s="39"/>
      <c r="I11" s="155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155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3" t="s">
        <v>17</v>
      </c>
      <c r="E13" s="39"/>
      <c r="F13" s="142" t="s">
        <v>1</v>
      </c>
      <c r="G13" s="39"/>
      <c r="H13" s="39"/>
      <c r="I13" s="157" t="s">
        <v>18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3" t="s">
        <v>19</v>
      </c>
      <c r="E14" s="39"/>
      <c r="F14" s="142" t="s">
        <v>20</v>
      </c>
      <c r="G14" s="39"/>
      <c r="H14" s="39"/>
      <c r="I14" s="157" t="s">
        <v>21</v>
      </c>
      <c r="J14" s="158" t="str">
        <f>'Rekapitulace stavby'!AN8</f>
        <v>2. 12. 2020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155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3" t="s">
        <v>23</v>
      </c>
      <c r="E16" s="39"/>
      <c r="F16" s="39"/>
      <c r="G16" s="39"/>
      <c r="H16" s="39"/>
      <c r="I16" s="157" t="s">
        <v>24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7" t="s">
        <v>26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155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3" t="s">
        <v>27</v>
      </c>
      <c r="E19" s="39"/>
      <c r="F19" s="39"/>
      <c r="G19" s="39"/>
      <c r="H19" s="39"/>
      <c r="I19" s="157" t="s">
        <v>24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7" t="s">
        <v>26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155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3" t="s">
        <v>29</v>
      </c>
      <c r="E22" s="39"/>
      <c r="F22" s="39"/>
      <c r="G22" s="39"/>
      <c r="H22" s="39"/>
      <c r="I22" s="157" t="s">
        <v>24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57" t="s">
        <v>26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155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3" t="s">
        <v>31</v>
      </c>
      <c r="E25" s="39"/>
      <c r="F25" s="39"/>
      <c r="G25" s="39"/>
      <c r="H25" s="39"/>
      <c r="I25" s="157" t="s">
        <v>24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7" t="s">
        <v>26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155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3" t="s">
        <v>32</v>
      </c>
      <c r="E28" s="39"/>
      <c r="F28" s="39"/>
      <c r="G28" s="39"/>
      <c r="H28" s="39"/>
      <c r="I28" s="15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62"/>
      <c r="J29" s="159"/>
      <c r="K29" s="159"/>
      <c r="L29" s="163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155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4"/>
      <c r="E31" s="164"/>
      <c r="F31" s="164"/>
      <c r="G31" s="164"/>
      <c r="H31" s="164"/>
      <c r="I31" s="165"/>
      <c r="J31" s="164"/>
      <c r="K31" s="164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6" t="s">
        <v>33</v>
      </c>
      <c r="E32" s="39"/>
      <c r="F32" s="39"/>
      <c r="G32" s="39"/>
      <c r="H32" s="39"/>
      <c r="I32" s="155"/>
      <c r="J32" s="167">
        <f>ROUND(J129,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4"/>
      <c r="E33" s="164"/>
      <c r="F33" s="164"/>
      <c r="G33" s="164"/>
      <c r="H33" s="164"/>
      <c r="I33" s="165"/>
      <c r="J33" s="164"/>
      <c r="K33" s="164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8" t="s">
        <v>35</v>
      </c>
      <c r="G34" s="39"/>
      <c r="H34" s="39"/>
      <c r="I34" s="169" t="s">
        <v>34</v>
      </c>
      <c r="J34" s="168" t="s">
        <v>36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70" t="s">
        <v>37</v>
      </c>
      <c r="E35" s="153" t="s">
        <v>38</v>
      </c>
      <c r="F35" s="171">
        <f>ROUND((SUM(BE129:BE223)),  2)</f>
        <v>0</v>
      </c>
      <c r="G35" s="39"/>
      <c r="H35" s="39"/>
      <c r="I35" s="172">
        <v>0.20999999999999999</v>
      </c>
      <c r="J35" s="171">
        <f>ROUND(((SUM(BE129:BE223))*I35),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3" t="s">
        <v>39</v>
      </c>
      <c r="F36" s="171">
        <f>ROUND((SUM(BF129:BF223)),  2)</f>
        <v>0</v>
      </c>
      <c r="G36" s="39"/>
      <c r="H36" s="39"/>
      <c r="I36" s="172">
        <v>0.14999999999999999</v>
      </c>
      <c r="J36" s="171">
        <f>ROUND(((SUM(BF129:BF223))*I36),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3" t="s">
        <v>40</v>
      </c>
      <c r="F37" s="171">
        <f>ROUND((SUM(BG129:BG223)),  2)</f>
        <v>0</v>
      </c>
      <c r="G37" s="39"/>
      <c r="H37" s="39"/>
      <c r="I37" s="172">
        <v>0.20999999999999999</v>
      </c>
      <c r="J37" s="171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3" t="s">
        <v>41</v>
      </c>
      <c r="F38" s="171">
        <f>ROUND((SUM(BH129:BH223)),  2)</f>
        <v>0</v>
      </c>
      <c r="G38" s="39"/>
      <c r="H38" s="39"/>
      <c r="I38" s="172">
        <v>0.14999999999999999</v>
      </c>
      <c r="J38" s="171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3" t="s">
        <v>42</v>
      </c>
      <c r="F39" s="171">
        <f>ROUND((SUM(BI129:BI223)),  2)</f>
        <v>0</v>
      </c>
      <c r="G39" s="39"/>
      <c r="H39" s="39"/>
      <c r="I39" s="172">
        <v>0</v>
      </c>
      <c r="J39" s="171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15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73"/>
      <c r="D41" s="174" t="s">
        <v>43</v>
      </c>
      <c r="E41" s="175"/>
      <c r="F41" s="175"/>
      <c r="G41" s="176" t="s">
        <v>44</v>
      </c>
      <c r="H41" s="177" t="s">
        <v>45</v>
      </c>
      <c r="I41" s="178"/>
      <c r="J41" s="179">
        <f>SUM(J32:J39)</f>
        <v>0</v>
      </c>
      <c r="K41" s="180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155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I43" s="147"/>
      <c r="L43" s="21"/>
    </row>
    <row r="44" s="1" customFormat="1" ht="14.4" customHeight="1">
      <c r="B44" s="21"/>
      <c r="I44" s="147"/>
      <c r="L44" s="21"/>
    </row>
    <row r="45" s="1" customFormat="1" ht="14.4" customHeight="1">
      <c r="B45" s="21"/>
      <c r="I45" s="147"/>
      <c r="L45" s="21"/>
    </row>
    <row r="46" s="1" customFormat="1" ht="14.4" customHeight="1">
      <c r="B46" s="21"/>
      <c r="I46" s="147"/>
      <c r="L46" s="21"/>
    </row>
    <row r="47" s="1" customFormat="1" ht="14.4" customHeight="1">
      <c r="B47" s="21"/>
      <c r="I47" s="147"/>
      <c r="L47" s="21"/>
    </row>
    <row r="48" s="1" customFormat="1" ht="14.4" customHeight="1">
      <c r="B48" s="21"/>
      <c r="I48" s="147"/>
      <c r="L48" s="21"/>
    </row>
    <row r="49" s="1" customFormat="1" ht="14.4" customHeight="1">
      <c r="B49" s="21"/>
      <c r="I49" s="147"/>
      <c r="L49" s="21"/>
    </row>
    <row r="50" s="2" customFormat="1" ht="14.4" customHeight="1">
      <c r="B50" s="64"/>
      <c r="D50" s="181" t="s">
        <v>46</v>
      </c>
      <c r="E50" s="182"/>
      <c r="F50" s="182"/>
      <c r="G50" s="181" t="s">
        <v>47</v>
      </c>
      <c r="H50" s="182"/>
      <c r="I50" s="183"/>
      <c r="J50" s="182"/>
      <c r="K50" s="182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4" t="s">
        <v>48</v>
      </c>
      <c r="E61" s="185"/>
      <c r="F61" s="186" t="s">
        <v>49</v>
      </c>
      <c r="G61" s="184" t="s">
        <v>48</v>
      </c>
      <c r="H61" s="185"/>
      <c r="I61" s="187"/>
      <c r="J61" s="188" t="s">
        <v>49</v>
      </c>
      <c r="K61" s="185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1" t="s">
        <v>50</v>
      </c>
      <c r="E65" s="189"/>
      <c r="F65" s="189"/>
      <c r="G65" s="181" t="s">
        <v>51</v>
      </c>
      <c r="H65" s="189"/>
      <c r="I65" s="190"/>
      <c r="J65" s="189"/>
      <c r="K65" s="18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4" t="s">
        <v>48</v>
      </c>
      <c r="E76" s="185"/>
      <c r="F76" s="186" t="s">
        <v>49</v>
      </c>
      <c r="G76" s="184" t="s">
        <v>48</v>
      </c>
      <c r="H76" s="185"/>
      <c r="I76" s="187"/>
      <c r="J76" s="188" t="s">
        <v>49</v>
      </c>
      <c r="K76" s="185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1"/>
      <c r="C77" s="192"/>
      <c r="D77" s="192"/>
      <c r="E77" s="192"/>
      <c r="F77" s="192"/>
      <c r="G77" s="192"/>
      <c r="H77" s="192"/>
      <c r="I77" s="193"/>
      <c r="J77" s="192"/>
      <c r="K77" s="19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4"/>
      <c r="C81" s="195"/>
      <c r="D81" s="195"/>
      <c r="E81" s="195"/>
      <c r="F81" s="195"/>
      <c r="G81" s="195"/>
      <c r="H81" s="195"/>
      <c r="I81" s="196"/>
      <c r="J81" s="195"/>
      <c r="K81" s="19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15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5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15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97" t="str">
        <f>E7</f>
        <v>Revitalizace školní družiny v Milíně - energetické úspory</v>
      </c>
      <c r="F85" s="33"/>
      <c r="G85" s="33"/>
      <c r="H85" s="33"/>
      <c r="I85" s="15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113</v>
      </c>
      <c r="D86" s="23"/>
      <c r="E86" s="23"/>
      <c r="F86" s="23"/>
      <c r="G86" s="23"/>
      <c r="H86" s="23"/>
      <c r="I86" s="147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97" t="s">
        <v>114</v>
      </c>
      <c r="F87" s="41"/>
      <c r="G87" s="41"/>
      <c r="H87" s="41"/>
      <c r="I87" s="15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115</v>
      </c>
      <c r="D88" s="41"/>
      <c r="E88" s="41"/>
      <c r="F88" s="41"/>
      <c r="G88" s="41"/>
      <c r="H88" s="41"/>
      <c r="I88" s="15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1.4 - Vytápění</v>
      </c>
      <c r="F89" s="41"/>
      <c r="G89" s="41"/>
      <c r="H89" s="41"/>
      <c r="I89" s="155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5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19</v>
      </c>
      <c r="D91" s="41"/>
      <c r="E91" s="41"/>
      <c r="F91" s="28" t="str">
        <f>F14</f>
        <v>Milín 262 31, č.p. 248</v>
      </c>
      <c r="G91" s="41"/>
      <c r="H91" s="41"/>
      <c r="I91" s="157" t="s">
        <v>21</v>
      </c>
      <c r="J91" s="80" t="str">
        <f>IF(J14="","",J14)</f>
        <v>2. 12. 2020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155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23</v>
      </c>
      <c r="D93" s="41"/>
      <c r="E93" s="41"/>
      <c r="F93" s="28" t="str">
        <f>E17</f>
        <v xml:space="preserve"> </v>
      </c>
      <c r="G93" s="41"/>
      <c r="H93" s="41"/>
      <c r="I93" s="157" t="s">
        <v>29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27</v>
      </c>
      <c r="D94" s="41"/>
      <c r="E94" s="41"/>
      <c r="F94" s="28" t="str">
        <f>IF(E20="","",E20)</f>
        <v>Vyplň údaj</v>
      </c>
      <c r="G94" s="41"/>
      <c r="H94" s="41"/>
      <c r="I94" s="157" t="s">
        <v>31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5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98" t="s">
        <v>118</v>
      </c>
      <c r="D96" s="199"/>
      <c r="E96" s="199"/>
      <c r="F96" s="199"/>
      <c r="G96" s="199"/>
      <c r="H96" s="199"/>
      <c r="I96" s="200"/>
      <c r="J96" s="201" t="s">
        <v>119</v>
      </c>
      <c r="K96" s="199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155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202" t="s">
        <v>120</v>
      </c>
      <c r="D98" s="41"/>
      <c r="E98" s="41"/>
      <c r="F98" s="41"/>
      <c r="G98" s="41"/>
      <c r="H98" s="41"/>
      <c r="I98" s="155"/>
      <c r="J98" s="111">
        <f>J129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121</v>
      </c>
    </row>
    <row r="99" s="9" customFormat="1" ht="24.96" customHeight="1">
      <c r="A99" s="9"/>
      <c r="B99" s="203"/>
      <c r="C99" s="204"/>
      <c r="D99" s="205" t="s">
        <v>133</v>
      </c>
      <c r="E99" s="206"/>
      <c r="F99" s="206"/>
      <c r="G99" s="206"/>
      <c r="H99" s="206"/>
      <c r="I99" s="207"/>
      <c r="J99" s="208">
        <f>J130</f>
        <v>0</v>
      </c>
      <c r="K99" s="204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10"/>
      <c r="C100" s="134"/>
      <c r="D100" s="211" t="s">
        <v>1473</v>
      </c>
      <c r="E100" s="212"/>
      <c r="F100" s="212"/>
      <c r="G100" s="212"/>
      <c r="H100" s="212"/>
      <c r="I100" s="213"/>
      <c r="J100" s="214">
        <f>J131</f>
        <v>0</v>
      </c>
      <c r="K100" s="134"/>
      <c r="L100" s="21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0"/>
      <c r="C101" s="134"/>
      <c r="D101" s="211" t="s">
        <v>1474</v>
      </c>
      <c r="E101" s="212"/>
      <c r="F101" s="212"/>
      <c r="G101" s="212"/>
      <c r="H101" s="212"/>
      <c r="I101" s="213"/>
      <c r="J101" s="214">
        <f>J155</f>
        <v>0</v>
      </c>
      <c r="K101" s="134"/>
      <c r="L101" s="21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0"/>
      <c r="C102" s="134"/>
      <c r="D102" s="211" t="s">
        <v>1475</v>
      </c>
      <c r="E102" s="212"/>
      <c r="F102" s="212"/>
      <c r="G102" s="212"/>
      <c r="H102" s="212"/>
      <c r="I102" s="213"/>
      <c r="J102" s="214">
        <f>J157</f>
        <v>0</v>
      </c>
      <c r="K102" s="134"/>
      <c r="L102" s="21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0"/>
      <c r="C103" s="134"/>
      <c r="D103" s="211" t="s">
        <v>1476</v>
      </c>
      <c r="E103" s="212"/>
      <c r="F103" s="212"/>
      <c r="G103" s="212"/>
      <c r="H103" s="212"/>
      <c r="I103" s="213"/>
      <c r="J103" s="214">
        <f>J170</f>
        <v>0</v>
      </c>
      <c r="K103" s="134"/>
      <c r="L103" s="21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0"/>
      <c r="C104" s="134"/>
      <c r="D104" s="211" t="s">
        <v>1477</v>
      </c>
      <c r="E104" s="212"/>
      <c r="F104" s="212"/>
      <c r="G104" s="212"/>
      <c r="H104" s="212"/>
      <c r="I104" s="213"/>
      <c r="J104" s="214">
        <f>J174</f>
        <v>0</v>
      </c>
      <c r="K104" s="134"/>
      <c r="L104" s="21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10"/>
      <c r="C105" s="134"/>
      <c r="D105" s="211" t="s">
        <v>1478</v>
      </c>
      <c r="E105" s="212"/>
      <c r="F105" s="212"/>
      <c r="G105" s="212"/>
      <c r="H105" s="212"/>
      <c r="I105" s="213"/>
      <c r="J105" s="214">
        <f>J189</f>
        <v>0</v>
      </c>
      <c r="K105" s="134"/>
      <c r="L105" s="21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10"/>
      <c r="C106" s="134"/>
      <c r="D106" s="211" t="s">
        <v>1479</v>
      </c>
      <c r="E106" s="212"/>
      <c r="F106" s="212"/>
      <c r="G106" s="212"/>
      <c r="H106" s="212"/>
      <c r="I106" s="213"/>
      <c r="J106" s="214">
        <f>J212</f>
        <v>0</v>
      </c>
      <c r="K106" s="134"/>
      <c r="L106" s="21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10"/>
      <c r="C107" s="134"/>
      <c r="D107" s="211" t="s">
        <v>1480</v>
      </c>
      <c r="E107" s="212"/>
      <c r="F107" s="212"/>
      <c r="G107" s="212"/>
      <c r="H107" s="212"/>
      <c r="I107" s="213"/>
      <c r="J107" s="214">
        <f>J219</f>
        <v>0</v>
      </c>
      <c r="K107" s="134"/>
      <c r="L107" s="21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9"/>
      <c r="B108" s="40"/>
      <c r="C108" s="41"/>
      <c r="D108" s="41"/>
      <c r="E108" s="41"/>
      <c r="F108" s="41"/>
      <c r="G108" s="41"/>
      <c r="H108" s="41"/>
      <c r="I108" s="155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67"/>
      <c r="C109" s="68"/>
      <c r="D109" s="68"/>
      <c r="E109" s="68"/>
      <c r="F109" s="68"/>
      <c r="G109" s="68"/>
      <c r="H109" s="68"/>
      <c r="I109" s="193"/>
      <c r="J109" s="68"/>
      <c r="K109" s="68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3" s="2" customFormat="1" ht="6.96" customHeight="1">
      <c r="A113" s="39"/>
      <c r="B113" s="69"/>
      <c r="C113" s="70"/>
      <c r="D113" s="70"/>
      <c r="E113" s="70"/>
      <c r="F113" s="70"/>
      <c r="G113" s="70"/>
      <c r="H113" s="70"/>
      <c r="I113" s="196"/>
      <c r="J113" s="70"/>
      <c r="K113" s="70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4.96" customHeight="1">
      <c r="A114" s="39"/>
      <c r="B114" s="40"/>
      <c r="C114" s="24" t="s">
        <v>145</v>
      </c>
      <c r="D114" s="41"/>
      <c r="E114" s="41"/>
      <c r="F114" s="41"/>
      <c r="G114" s="41"/>
      <c r="H114" s="41"/>
      <c r="I114" s="155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15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15</v>
      </c>
      <c r="D116" s="41"/>
      <c r="E116" s="41"/>
      <c r="F116" s="41"/>
      <c r="G116" s="41"/>
      <c r="H116" s="41"/>
      <c r="I116" s="155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197" t="str">
        <f>E7</f>
        <v>Revitalizace školní družiny v Milíně - energetické úspory</v>
      </c>
      <c r="F117" s="33"/>
      <c r="G117" s="33"/>
      <c r="H117" s="33"/>
      <c r="I117" s="155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" customFormat="1" ht="12" customHeight="1">
      <c r="B118" s="22"/>
      <c r="C118" s="33" t="s">
        <v>113</v>
      </c>
      <c r="D118" s="23"/>
      <c r="E118" s="23"/>
      <c r="F118" s="23"/>
      <c r="G118" s="23"/>
      <c r="H118" s="23"/>
      <c r="I118" s="147"/>
      <c r="J118" s="23"/>
      <c r="K118" s="23"/>
      <c r="L118" s="21"/>
    </row>
    <row r="119" s="2" customFormat="1" ht="16.5" customHeight="1">
      <c r="A119" s="39"/>
      <c r="B119" s="40"/>
      <c r="C119" s="41"/>
      <c r="D119" s="41"/>
      <c r="E119" s="197" t="s">
        <v>114</v>
      </c>
      <c r="F119" s="41"/>
      <c r="G119" s="41"/>
      <c r="H119" s="41"/>
      <c r="I119" s="155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115</v>
      </c>
      <c r="D120" s="41"/>
      <c r="E120" s="41"/>
      <c r="F120" s="41"/>
      <c r="G120" s="41"/>
      <c r="H120" s="41"/>
      <c r="I120" s="155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77" t="str">
        <f>E11</f>
        <v>1.4 - Vytápění</v>
      </c>
      <c r="F121" s="41"/>
      <c r="G121" s="41"/>
      <c r="H121" s="41"/>
      <c r="I121" s="155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155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19</v>
      </c>
      <c r="D123" s="41"/>
      <c r="E123" s="41"/>
      <c r="F123" s="28" t="str">
        <f>F14</f>
        <v>Milín 262 31, č.p. 248</v>
      </c>
      <c r="G123" s="41"/>
      <c r="H123" s="41"/>
      <c r="I123" s="157" t="s">
        <v>21</v>
      </c>
      <c r="J123" s="80" t="str">
        <f>IF(J14="","",J14)</f>
        <v>2. 12. 2020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155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23</v>
      </c>
      <c r="D125" s="41"/>
      <c r="E125" s="41"/>
      <c r="F125" s="28" t="str">
        <f>E17</f>
        <v xml:space="preserve"> </v>
      </c>
      <c r="G125" s="41"/>
      <c r="H125" s="41"/>
      <c r="I125" s="157" t="s">
        <v>29</v>
      </c>
      <c r="J125" s="37" t="str">
        <f>E23</f>
        <v xml:space="preserve"> 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27</v>
      </c>
      <c r="D126" s="41"/>
      <c r="E126" s="41"/>
      <c r="F126" s="28" t="str">
        <f>IF(E20="","",E20)</f>
        <v>Vyplň údaj</v>
      </c>
      <c r="G126" s="41"/>
      <c r="H126" s="41"/>
      <c r="I126" s="157" t="s">
        <v>31</v>
      </c>
      <c r="J126" s="37" t="str">
        <f>E26</f>
        <v xml:space="preserve"> 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155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216"/>
      <c r="B128" s="217"/>
      <c r="C128" s="218" t="s">
        <v>146</v>
      </c>
      <c r="D128" s="219" t="s">
        <v>58</v>
      </c>
      <c r="E128" s="219" t="s">
        <v>54</v>
      </c>
      <c r="F128" s="219" t="s">
        <v>55</v>
      </c>
      <c r="G128" s="219" t="s">
        <v>147</v>
      </c>
      <c r="H128" s="219" t="s">
        <v>148</v>
      </c>
      <c r="I128" s="220" t="s">
        <v>149</v>
      </c>
      <c r="J128" s="221" t="s">
        <v>119</v>
      </c>
      <c r="K128" s="222" t="s">
        <v>150</v>
      </c>
      <c r="L128" s="223"/>
      <c r="M128" s="101" t="s">
        <v>1</v>
      </c>
      <c r="N128" s="102" t="s">
        <v>37</v>
      </c>
      <c r="O128" s="102" t="s">
        <v>151</v>
      </c>
      <c r="P128" s="102" t="s">
        <v>152</v>
      </c>
      <c r="Q128" s="102" t="s">
        <v>153</v>
      </c>
      <c r="R128" s="102" t="s">
        <v>154</v>
      </c>
      <c r="S128" s="102" t="s">
        <v>155</v>
      </c>
      <c r="T128" s="103" t="s">
        <v>156</v>
      </c>
      <c r="U128" s="216"/>
      <c r="V128" s="216"/>
      <c r="W128" s="216"/>
      <c r="X128" s="216"/>
      <c r="Y128" s="216"/>
      <c r="Z128" s="216"/>
      <c r="AA128" s="216"/>
      <c r="AB128" s="216"/>
      <c r="AC128" s="216"/>
      <c r="AD128" s="216"/>
      <c r="AE128" s="216"/>
    </row>
    <row r="129" s="2" customFormat="1" ht="22.8" customHeight="1">
      <c r="A129" s="39"/>
      <c r="B129" s="40"/>
      <c r="C129" s="108" t="s">
        <v>157</v>
      </c>
      <c r="D129" s="41"/>
      <c r="E129" s="41"/>
      <c r="F129" s="41"/>
      <c r="G129" s="41"/>
      <c r="H129" s="41"/>
      <c r="I129" s="155"/>
      <c r="J129" s="224">
        <f>BK129</f>
        <v>0</v>
      </c>
      <c r="K129" s="41"/>
      <c r="L129" s="45"/>
      <c r="M129" s="104"/>
      <c r="N129" s="225"/>
      <c r="O129" s="105"/>
      <c r="P129" s="226">
        <f>P130</f>
        <v>0</v>
      </c>
      <c r="Q129" s="105"/>
      <c r="R129" s="226">
        <f>R130</f>
        <v>0</v>
      </c>
      <c r="S129" s="105"/>
      <c r="T129" s="227">
        <f>T130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72</v>
      </c>
      <c r="AU129" s="18" t="s">
        <v>121</v>
      </c>
      <c r="BK129" s="228">
        <f>BK130</f>
        <v>0</v>
      </c>
    </row>
    <row r="130" s="12" customFormat="1" ht="25.92" customHeight="1">
      <c r="A130" s="12"/>
      <c r="B130" s="229"/>
      <c r="C130" s="230"/>
      <c r="D130" s="231" t="s">
        <v>72</v>
      </c>
      <c r="E130" s="232" t="s">
        <v>567</v>
      </c>
      <c r="F130" s="232" t="s">
        <v>568</v>
      </c>
      <c r="G130" s="230"/>
      <c r="H130" s="230"/>
      <c r="I130" s="233"/>
      <c r="J130" s="234">
        <f>BK130</f>
        <v>0</v>
      </c>
      <c r="K130" s="230"/>
      <c r="L130" s="235"/>
      <c r="M130" s="236"/>
      <c r="N130" s="237"/>
      <c r="O130" s="237"/>
      <c r="P130" s="238">
        <f>P131+P155+P157+P170+P174+P189+P212+P219</f>
        <v>0</v>
      </c>
      <c r="Q130" s="237"/>
      <c r="R130" s="238">
        <f>R131+R155+R157+R170+R174+R189+R212+R219</f>
        <v>0</v>
      </c>
      <c r="S130" s="237"/>
      <c r="T130" s="239">
        <f>T131+T155+T157+T170+T174+T189+T212+T219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40" t="s">
        <v>77</v>
      </c>
      <c r="AT130" s="241" t="s">
        <v>72</v>
      </c>
      <c r="AU130" s="241" t="s">
        <v>73</v>
      </c>
      <c r="AY130" s="240" t="s">
        <v>160</v>
      </c>
      <c r="BK130" s="242">
        <f>BK131+BK155+BK157+BK170+BK174+BK189+BK212+BK219</f>
        <v>0</v>
      </c>
    </row>
    <row r="131" s="12" customFormat="1" ht="22.8" customHeight="1">
      <c r="A131" s="12"/>
      <c r="B131" s="229"/>
      <c r="C131" s="230"/>
      <c r="D131" s="231" t="s">
        <v>72</v>
      </c>
      <c r="E131" s="243" t="s">
        <v>77</v>
      </c>
      <c r="F131" s="243" t="s">
        <v>1481</v>
      </c>
      <c r="G131" s="230"/>
      <c r="H131" s="230"/>
      <c r="I131" s="233"/>
      <c r="J131" s="244">
        <f>BK131</f>
        <v>0</v>
      </c>
      <c r="K131" s="230"/>
      <c r="L131" s="235"/>
      <c r="M131" s="236"/>
      <c r="N131" s="237"/>
      <c r="O131" s="237"/>
      <c r="P131" s="238">
        <f>SUM(P132:P154)</f>
        <v>0</v>
      </c>
      <c r="Q131" s="237"/>
      <c r="R131" s="238">
        <f>SUM(R132:R154)</f>
        <v>0</v>
      </c>
      <c r="S131" s="237"/>
      <c r="T131" s="239">
        <f>SUM(T132:T154)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40" t="s">
        <v>77</v>
      </c>
      <c r="AT131" s="241" t="s">
        <v>72</v>
      </c>
      <c r="AU131" s="241" t="s">
        <v>77</v>
      </c>
      <c r="AY131" s="240" t="s">
        <v>160</v>
      </c>
      <c r="BK131" s="242">
        <f>SUM(BK132:BK154)</f>
        <v>0</v>
      </c>
    </row>
    <row r="132" s="2" customFormat="1" ht="16.5" customHeight="1">
      <c r="A132" s="39"/>
      <c r="B132" s="40"/>
      <c r="C132" s="245" t="s">
        <v>77</v>
      </c>
      <c r="D132" s="245" t="s">
        <v>162</v>
      </c>
      <c r="E132" s="246" t="s">
        <v>1482</v>
      </c>
      <c r="F132" s="247" t="s">
        <v>1483</v>
      </c>
      <c r="G132" s="248" t="s">
        <v>1484</v>
      </c>
      <c r="H132" s="249">
        <v>6</v>
      </c>
      <c r="I132" s="250"/>
      <c r="J132" s="251">
        <f>ROUND(I132*H132,2)</f>
        <v>0</v>
      </c>
      <c r="K132" s="252"/>
      <c r="L132" s="45"/>
      <c r="M132" s="253" t="s">
        <v>1</v>
      </c>
      <c r="N132" s="254" t="s">
        <v>38</v>
      </c>
      <c r="O132" s="92"/>
      <c r="P132" s="255">
        <f>O132*H132</f>
        <v>0</v>
      </c>
      <c r="Q132" s="255">
        <v>0</v>
      </c>
      <c r="R132" s="255">
        <f>Q132*H132</f>
        <v>0</v>
      </c>
      <c r="S132" s="255">
        <v>0</v>
      </c>
      <c r="T132" s="256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57" t="s">
        <v>166</v>
      </c>
      <c r="AT132" s="257" t="s">
        <v>162</v>
      </c>
      <c r="AU132" s="257" t="s">
        <v>81</v>
      </c>
      <c r="AY132" s="18" t="s">
        <v>160</v>
      </c>
      <c r="BE132" s="258">
        <f>IF(N132="základní",J132,0)</f>
        <v>0</v>
      </c>
      <c r="BF132" s="258">
        <f>IF(N132="snížená",J132,0)</f>
        <v>0</v>
      </c>
      <c r="BG132" s="258">
        <f>IF(N132="zákl. přenesená",J132,0)</f>
        <v>0</v>
      </c>
      <c r="BH132" s="258">
        <f>IF(N132="sníž. přenesená",J132,0)</f>
        <v>0</v>
      </c>
      <c r="BI132" s="258">
        <f>IF(N132="nulová",J132,0)</f>
        <v>0</v>
      </c>
      <c r="BJ132" s="18" t="s">
        <v>77</v>
      </c>
      <c r="BK132" s="258">
        <f>ROUND(I132*H132,2)</f>
        <v>0</v>
      </c>
      <c r="BL132" s="18" t="s">
        <v>166</v>
      </c>
      <c r="BM132" s="257" t="s">
        <v>1485</v>
      </c>
    </row>
    <row r="133" s="2" customFormat="1" ht="16.5" customHeight="1">
      <c r="A133" s="39"/>
      <c r="B133" s="40"/>
      <c r="C133" s="245" t="s">
        <v>81</v>
      </c>
      <c r="D133" s="245" t="s">
        <v>162</v>
      </c>
      <c r="E133" s="246" t="s">
        <v>1486</v>
      </c>
      <c r="F133" s="247" t="s">
        <v>1487</v>
      </c>
      <c r="G133" s="248" t="s">
        <v>227</v>
      </c>
      <c r="H133" s="249">
        <v>3</v>
      </c>
      <c r="I133" s="250"/>
      <c r="J133" s="251">
        <f>ROUND(I133*H133,2)</f>
        <v>0</v>
      </c>
      <c r="K133" s="252"/>
      <c r="L133" s="45"/>
      <c r="M133" s="253" t="s">
        <v>1</v>
      </c>
      <c r="N133" s="254" t="s">
        <v>38</v>
      </c>
      <c r="O133" s="92"/>
      <c r="P133" s="255">
        <f>O133*H133</f>
        <v>0</v>
      </c>
      <c r="Q133" s="255">
        <v>0</v>
      </c>
      <c r="R133" s="255">
        <f>Q133*H133</f>
        <v>0</v>
      </c>
      <c r="S133" s="255">
        <v>0</v>
      </c>
      <c r="T133" s="256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57" t="s">
        <v>166</v>
      </c>
      <c r="AT133" s="257" t="s">
        <v>162</v>
      </c>
      <c r="AU133" s="257" t="s">
        <v>81</v>
      </c>
      <c r="AY133" s="18" t="s">
        <v>160</v>
      </c>
      <c r="BE133" s="258">
        <f>IF(N133="základní",J133,0)</f>
        <v>0</v>
      </c>
      <c r="BF133" s="258">
        <f>IF(N133="snížená",J133,0)</f>
        <v>0</v>
      </c>
      <c r="BG133" s="258">
        <f>IF(N133="zákl. přenesená",J133,0)</f>
        <v>0</v>
      </c>
      <c r="BH133" s="258">
        <f>IF(N133="sníž. přenesená",J133,0)</f>
        <v>0</v>
      </c>
      <c r="BI133" s="258">
        <f>IF(N133="nulová",J133,0)</f>
        <v>0</v>
      </c>
      <c r="BJ133" s="18" t="s">
        <v>77</v>
      </c>
      <c r="BK133" s="258">
        <f>ROUND(I133*H133,2)</f>
        <v>0</v>
      </c>
      <c r="BL133" s="18" t="s">
        <v>166</v>
      </c>
      <c r="BM133" s="257" t="s">
        <v>1488</v>
      </c>
    </row>
    <row r="134" s="2" customFormat="1" ht="16.5" customHeight="1">
      <c r="A134" s="39"/>
      <c r="B134" s="40"/>
      <c r="C134" s="245" t="s">
        <v>101</v>
      </c>
      <c r="D134" s="245" t="s">
        <v>162</v>
      </c>
      <c r="E134" s="246" t="s">
        <v>1489</v>
      </c>
      <c r="F134" s="247" t="s">
        <v>1490</v>
      </c>
      <c r="G134" s="248" t="s">
        <v>528</v>
      </c>
      <c r="H134" s="249">
        <v>1</v>
      </c>
      <c r="I134" s="250"/>
      <c r="J134" s="251">
        <f>ROUND(I134*H134,2)</f>
        <v>0</v>
      </c>
      <c r="K134" s="252"/>
      <c r="L134" s="45"/>
      <c r="M134" s="253" t="s">
        <v>1</v>
      </c>
      <c r="N134" s="254" t="s">
        <v>38</v>
      </c>
      <c r="O134" s="92"/>
      <c r="P134" s="255">
        <f>O134*H134</f>
        <v>0</v>
      </c>
      <c r="Q134" s="255">
        <v>0</v>
      </c>
      <c r="R134" s="255">
        <f>Q134*H134</f>
        <v>0</v>
      </c>
      <c r="S134" s="255">
        <v>0</v>
      </c>
      <c r="T134" s="256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57" t="s">
        <v>166</v>
      </c>
      <c r="AT134" s="257" t="s">
        <v>162</v>
      </c>
      <c r="AU134" s="257" t="s">
        <v>81</v>
      </c>
      <c r="AY134" s="18" t="s">
        <v>160</v>
      </c>
      <c r="BE134" s="258">
        <f>IF(N134="základní",J134,0)</f>
        <v>0</v>
      </c>
      <c r="BF134" s="258">
        <f>IF(N134="snížená",J134,0)</f>
        <v>0</v>
      </c>
      <c r="BG134" s="258">
        <f>IF(N134="zákl. přenesená",J134,0)</f>
        <v>0</v>
      </c>
      <c r="BH134" s="258">
        <f>IF(N134="sníž. přenesená",J134,0)</f>
        <v>0</v>
      </c>
      <c r="BI134" s="258">
        <f>IF(N134="nulová",J134,0)</f>
        <v>0</v>
      </c>
      <c r="BJ134" s="18" t="s">
        <v>77</v>
      </c>
      <c r="BK134" s="258">
        <f>ROUND(I134*H134,2)</f>
        <v>0</v>
      </c>
      <c r="BL134" s="18" t="s">
        <v>166</v>
      </c>
      <c r="BM134" s="257" t="s">
        <v>1491</v>
      </c>
    </row>
    <row r="135" s="2" customFormat="1" ht="21.75" customHeight="1">
      <c r="A135" s="39"/>
      <c r="B135" s="40"/>
      <c r="C135" s="245" t="s">
        <v>166</v>
      </c>
      <c r="D135" s="245" t="s">
        <v>162</v>
      </c>
      <c r="E135" s="246" t="s">
        <v>1492</v>
      </c>
      <c r="F135" s="247" t="s">
        <v>1493</v>
      </c>
      <c r="G135" s="248" t="s">
        <v>227</v>
      </c>
      <c r="H135" s="249">
        <v>217</v>
      </c>
      <c r="I135" s="250"/>
      <c r="J135" s="251">
        <f>ROUND(I135*H135,2)</f>
        <v>0</v>
      </c>
      <c r="K135" s="252"/>
      <c r="L135" s="45"/>
      <c r="M135" s="253" t="s">
        <v>1</v>
      </c>
      <c r="N135" s="254" t="s">
        <v>38</v>
      </c>
      <c r="O135" s="92"/>
      <c r="P135" s="255">
        <f>O135*H135</f>
        <v>0</v>
      </c>
      <c r="Q135" s="255">
        <v>0</v>
      </c>
      <c r="R135" s="255">
        <f>Q135*H135</f>
        <v>0</v>
      </c>
      <c r="S135" s="255">
        <v>0</v>
      </c>
      <c r="T135" s="256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57" t="s">
        <v>166</v>
      </c>
      <c r="AT135" s="257" t="s">
        <v>162</v>
      </c>
      <c r="AU135" s="257" t="s">
        <v>81</v>
      </c>
      <c r="AY135" s="18" t="s">
        <v>160</v>
      </c>
      <c r="BE135" s="258">
        <f>IF(N135="základní",J135,0)</f>
        <v>0</v>
      </c>
      <c r="BF135" s="258">
        <f>IF(N135="snížená",J135,0)</f>
        <v>0</v>
      </c>
      <c r="BG135" s="258">
        <f>IF(N135="zákl. přenesená",J135,0)</f>
        <v>0</v>
      </c>
      <c r="BH135" s="258">
        <f>IF(N135="sníž. přenesená",J135,0)</f>
        <v>0</v>
      </c>
      <c r="BI135" s="258">
        <f>IF(N135="nulová",J135,0)</f>
        <v>0</v>
      </c>
      <c r="BJ135" s="18" t="s">
        <v>77</v>
      </c>
      <c r="BK135" s="258">
        <f>ROUND(I135*H135,2)</f>
        <v>0</v>
      </c>
      <c r="BL135" s="18" t="s">
        <v>166</v>
      </c>
      <c r="BM135" s="257" t="s">
        <v>1494</v>
      </c>
    </row>
    <row r="136" s="13" customFormat="1">
      <c r="A136" s="13"/>
      <c r="B136" s="259"/>
      <c r="C136" s="260"/>
      <c r="D136" s="261" t="s">
        <v>168</v>
      </c>
      <c r="E136" s="262" t="s">
        <v>1</v>
      </c>
      <c r="F136" s="263" t="s">
        <v>1495</v>
      </c>
      <c r="G136" s="260"/>
      <c r="H136" s="264">
        <v>217</v>
      </c>
      <c r="I136" s="265"/>
      <c r="J136" s="260"/>
      <c r="K136" s="260"/>
      <c r="L136" s="266"/>
      <c r="M136" s="267"/>
      <c r="N136" s="268"/>
      <c r="O136" s="268"/>
      <c r="P136" s="268"/>
      <c r="Q136" s="268"/>
      <c r="R136" s="268"/>
      <c r="S136" s="268"/>
      <c r="T136" s="26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70" t="s">
        <v>168</v>
      </c>
      <c r="AU136" s="270" t="s">
        <v>81</v>
      </c>
      <c r="AV136" s="13" t="s">
        <v>81</v>
      </c>
      <c r="AW136" s="13" t="s">
        <v>30</v>
      </c>
      <c r="AX136" s="13" t="s">
        <v>73</v>
      </c>
      <c r="AY136" s="270" t="s">
        <v>160</v>
      </c>
    </row>
    <row r="137" s="2" customFormat="1" ht="16.5" customHeight="1">
      <c r="A137" s="39"/>
      <c r="B137" s="40"/>
      <c r="C137" s="245" t="s">
        <v>185</v>
      </c>
      <c r="D137" s="245" t="s">
        <v>162</v>
      </c>
      <c r="E137" s="246" t="s">
        <v>1496</v>
      </c>
      <c r="F137" s="247" t="s">
        <v>1497</v>
      </c>
      <c r="G137" s="248" t="s">
        <v>227</v>
      </c>
      <c r="H137" s="249">
        <v>58.799999999999997</v>
      </c>
      <c r="I137" s="250"/>
      <c r="J137" s="251">
        <f>ROUND(I137*H137,2)</f>
        <v>0</v>
      </c>
      <c r="K137" s="252"/>
      <c r="L137" s="45"/>
      <c r="M137" s="253" t="s">
        <v>1</v>
      </c>
      <c r="N137" s="254" t="s">
        <v>38</v>
      </c>
      <c r="O137" s="92"/>
      <c r="P137" s="255">
        <f>O137*H137</f>
        <v>0</v>
      </c>
      <c r="Q137" s="255">
        <v>0</v>
      </c>
      <c r="R137" s="255">
        <f>Q137*H137</f>
        <v>0</v>
      </c>
      <c r="S137" s="255">
        <v>0</v>
      </c>
      <c r="T137" s="256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57" t="s">
        <v>166</v>
      </c>
      <c r="AT137" s="257" t="s">
        <v>162</v>
      </c>
      <c r="AU137" s="257" t="s">
        <v>81</v>
      </c>
      <c r="AY137" s="18" t="s">
        <v>160</v>
      </c>
      <c r="BE137" s="258">
        <f>IF(N137="základní",J137,0)</f>
        <v>0</v>
      </c>
      <c r="BF137" s="258">
        <f>IF(N137="snížená",J137,0)</f>
        <v>0</v>
      </c>
      <c r="BG137" s="258">
        <f>IF(N137="zákl. přenesená",J137,0)</f>
        <v>0</v>
      </c>
      <c r="BH137" s="258">
        <f>IF(N137="sníž. přenesená",J137,0)</f>
        <v>0</v>
      </c>
      <c r="BI137" s="258">
        <f>IF(N137="nulová",J137,0)</f>
        <v>0</v>
      </c>
      <c r="BJ137" s="18" t="s">
        <v>77</v>
      </c>
      <c r="BK137" s="258">
        <f>ROUND(I137*H137,2)</f>
        <v>0</v>
      </c>
      <c r="BL137" s="18" t="s">
        <v>166</v>
      </c>
      <c r="BM137" s="257" t="s">
        <v>1498</v>
      </c>
    </row>
    <row r="138" s="13" customFormat="1">
      <c r="A138" s="13"/>
      <c r="B138" s="259"/>
      <c r="C138" s="260"/>
      <c r="D138" s="261" t="s">
        <v>168</v>
      </c>
      <c r="E138" s="262" t="s">
        <v>1</v>
      </c>
      <c r="F138" s="263" t="s">
        <v>1499</v>
      </c>
      <c r="G138" s="260"/>
      <c r="H138" s="264">
        <v>58.799999999999997</v>
      </c>
      <c r="I138" s="265"/>
      <c r="J138" s="260"/>
      <c r="K138" s="260"/>
      <c r="L138" s="266"/>
      <c r="M138" s="267"/>
      <c r="N138" s="268"/>
      <c r="O138" s="268"/>
      <c r="P138" s="268"/>
      <c r="Q138" s="268"/>
      <c r="R138" s="268"/>
      <c r="S138" s="268"/>
      <c r="T138" s="26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70" t="s">
        <v>168</v>
      </c>
      <c r="AU138" s="270" t="s">
        <v>81</v>
      </c>
      <c r="AV138" s="13" t="s">
        <v>81</v>
      </c>
      <c r="AW138" s="13" t="s">
        <v>30</v>
      </c>
      <c r="AX138" s="13" t="s">
        <v>77</v>
      </c>
      <c r="AY138" s="270" t="s">
        <v>160</v>
      </c>
    </row>
    <row r="139" s="2" customFormat="1" ht="16.5" customHeight="1">
      <c r="A139" s="39"/>
      <c r="B139" s="40"/>
      <c r="C139" s="245" t="s">
        <v>199</v>
      </c>
      <c r="D139" s="245" t="s">
        <v>162</v>
      </c>
      <c r="E139" s="246" t="s">
        <v>1500</v>
      </c>
      <c r="F139" s="247" t="s">
        <v>1501</v>
      </c>
      <c r="G139" s="248" t="s">
        <v>1502</v>
      </c>
      <c r="H139" s="249">
        <v>8.25</v>
      </c>
      <c r="I139" s="250"/>
      <c r="J139" s="251">
        <f>ROUND(I139*H139,2)</f>
        <v>0</v>
      </c>
      <c r="K139" s="252"/>
      <c r="L139" s="45"/>
      <c r="M139" s="253" t="s">
        <v>1</v>
      </c>
      <c r="N139" s="254" t="s">
        <v>38</v>
      </c>
      <c r="O139" s="92"/>
      <c r="P139" s="255">
        <f>O139*H139</f>
        <v>0</v>
      </c>
      <c r="Q139" s="255">
        <v>0</v>
      </c>
      <c r="R139" s="255">
        <f>Q139*H139</f>
        <v>0</v>
      </c>
      <c r="S139" s="255">
        <v>0</v>
      </c>
      <c r="T139" s="25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57" t="s">
        <v>166</v>
      </c>
      <c r="AT139" s="257" t="s">
        <v>162</v>
      </c>
      <c r="AU139" s="257" t="s">
        <v>81</v>
      </c>
      <c r="AY139" s="18" t="s">
        <v>160</v>
      </c>
      <c r="BE139" s="258">
        <f>IF(N139="základní",J139,0)</f>
        <v>0</v>
      </c>
      <c r="BF139" s="258">
        <f>IF(N139="snížená",J139,0)</f>
        <v>0</v>
      </c>
      <c r="BG139" s="258">
        <f>IF(N139="zákl. přenesená",J139,0)</f>
        <v>0</v>
      </c>
      <c r="BH139" s="258">
        <f>IF(N139="sníž. přenesená",J139,0)</f>
        <v>0</v>
      </c>
      <c r="BI139" s="258">
        <f>IF(N139="nulová",J139,0)</f>
        <v>0</v>
      </c>
      <c r="BJ139" s="18" t="s">
        <v>77</v>
      </c>
      <c r="BK139" s="258">
        <f>ROUND(I139*H139,2)</f>
        <v>0</v>
      </c>
      <c r="BL139" s="18" t="s">
        <v>166</v>
      </c>
      <c r="BM139" s="257" t="s">
        <v>1503</v>
      </c>
    </row>
    <row r="140" s="2" customFormat="1" ht="16.5" customHeight="1">
      <c r="A140" s="39"/>
      <c r="B140" s="40"/>
      <c r="C140" s="245" t="s">
        <v>194</v>
      </c>
      <c r="D140" s="245" t="s">
        <v>162</v>
      </c>
      <c r="E140" s="246" t="s">
        <v>1504</v>
      </c>
      <c r="F140" s="247" t="s">
        <v>1505</v>
      </c>
      <c r="G140" s="248" t="s">
        <v>528</v>
      </c>
      <c r="H140" s="249">
        <v>10</v>
      </c>
      <c r="I140" s="250"/>
      <c r="J140" s="251">
        <f>ROUND(I140*H140,2)</f>
        <v>0</v>
      </c>
      <c r="K140" s="252"/>
      <c r="L140" s="45"/>
      <c r="M140" s="253" t="s">
        <v>1</v>
      </c>
      <c r="N140" s="254" t="s">
        <v>38</v>
      </c>
      <c r="O140" s="92"/>
      <c r="P140" s="255">
        <f>O140*H140</f>
        <v>0</v>
      </c>
      <c r="Q140" s="255">
        <v>0</v>
      </c>
      <c r="R140" s="255">
        <f>Q140*H140</f>
        <v>0</v>
      </c>
      <c r="S140" s="255">
        <v>0</v>
      </c>
      <c r="T140" s="256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57" t="s">
        <v>166</v>
      </c>
      <c r="AT140" s="257" t="s">
        <v>162</v>
      </c>
      <c r="AU140" s="257" t="s">
        <v>81</v>
      </c>
      <c r="AY140" s="18" t="s">
        <v>160</v>
      </c>
      <c r="BE140" s="258">
        <f>IF(N140="základní",J140,0)</f>
        <v>0</v>
      </c>
      <c r="BF140" s="258">
        <f>IF(N140="snížená",J140,0)</f>
        <v>0</v>
      </c>
      <c r="BG140" s="258">
        <f>IF(N140="zákl. přenesená",J140,0)</f>
        <v>0</v>
      </c>
      <c r="BH140" s="258">
        <f>IF(N140="sníž. přenesená",J140,0)</f>
        <v>0</v>
      </c>
      <c r="BI140" s="258">
        <f>IF(N140="nulová",J140,0)</f>
        <v>0</v>
      </c>
      <c r="BJ140" s="18" t="s">
        <v>77</v>
      </c>
      <c r="BK140" s="258">
        <f>ROUND(I140*H140,2)</f>
        <v>0</v>
      </c>
      <c r="BL140" s="18" t="s">
        <v>166</v>
      </c>
      <c r="BM140" s="257" t="s">
        <v>1506</v>
      </c>
    </row>
    <row r="141" s="2" customFormat="1" ht="16.5" customHeight="1">
      <c r="A141" s="39"/>
      <c r="B141" s="40"/>
      <c r="C141" s="245" t="s">
        <v>214</v>
      </c>
      <c r="D141" s="245" t="s">
        <v>162</v>
      </c>
      <c r="E141" s="246" t="s">
        <v>1507</v>
      </c>
      <c r="F141" s="247" t="s">
        <v>1508</v>
      </c>
      <c r="G141" s="248" t="s">
        <v>528</v>
      </c>
      <c r="H141" s="249">
        <v>36</v>
      </c>
      <c r="I141" s="250"/>
      <c r="J141" s="251">
        <f>ROUND(I141*H141,2)</f>
        <v>0</v>
      </c>
      <c r="K141" s="252"/>
      <c r="L141" s="45"/>
      <c r="M141" s="253" t="s">
        <v>1</v>
      </c>
      <c r="N141" s="254" t="s">
        <v>38</v>
      </c>
      <c r="O141" s="92"/>
      <c r="P141" s="255">
        <f>O141*H141</f>
        <v>0</v>
      </c>
      <c r="Q141" s="255">
        <v>0</v>
      </c>
      <c r="R141" s="255">
        <f>Q141*H141</f>
        <v>0</v>
      </c>
      <c r="S141" s="255">
        <v>0</v>
      </c>
      <c r="T141" s="256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57" t="s">
        <v>166</v>
      </c>
      <c r="AT141" s="257" t="s">
        <v>162</v>
      </c>
      <c r="AU141" s="257" t="s">
        <v>81</v>
      </c>
      <c r="AY141" s="18" t="s">
        <v>160</v>
      </c>
      <c r="BE141" s="258">
        <f>IF(N141="základní",J141,0)</f>
        <v>0</v>
      </c>
      <c r="BF141" s="258">
        <f>IF(N141="snížená",J141,0)</f>
        <v>0</v>
      </c>
      <c r="BG141" s="258">
        <f>IF(N141="zákl. přenesená",J141,0)</f>
        <v>0</v>
      </c>
      <c r="BH141" s="258">
        <f>IF(N141="sníž. přenesená",J141,0)</f>
        <v>0</v>
      </c>
      <c r="BI141" s="258">
        <f>IF(N141="nulová",J141,0)</f>
        <v>0</v>
      </c>
      <c r="BJ141" s="18" t="s">
        <v>77</v>
      </c>
      <c r="BK141" s="258">
        <f>ROUND(I141*H141,2)</f>
        <v>0</v>
      </c>
      <c r="BL141" s="18" t="s">
        <v>166</v>
      </c>
      <c r="BM141" s="257" t="s">
        <v>1509</v>
      </c>
    </row>
    <row r="142" s="2" customFormat="1" ht="16.5" customHeight="1">
      <c r="A142" s="39"/>
      <c r="B142" s="40"/>
      <c r="C142" s="245" t="s">
        <v>220</v>
      </c>
      <c r="D142" s="245" t="s">
        <v>162</v>
      </c>
      <c r="E142" s="246" t="s">
        <v>1510</v>
      </c>
      <c r="F142" s="247" t="s">
        <v>1511</v>
      </c>
      <c r="G142" s="248" t="s">
        <v>528</v>
      </c>
      <c r="H142" s="249">
        <v>5</v>
      </c>
      <c r="I142" s="250"/>
      <c r="J142" s="251">
        <f>ROUND(I142*H142,2)</f>
        <v>0</v>
      </c>
      <c r="K142" s="252"/>
      <c r="L142" s="45"/>
      <c r="M142" s="253" t="s">
        <v>1</v>
      </c>
      <c r="N142" s="254" t="s">
        <v>38</v>
      </c>
      <c r="O142" s="92"/>
      <c r="P142" s="255">
        <f>O142*H142</f>
        <v>0</v>
      </c>
      <c r="Q142" s="255">
        <v>0</v>
      </c>
      <c r="R142" s="255">
        <f>Q142*H142</f>
        <v>0</v>
      </c>
      <c r="S142" s="255">
        <v>0</v>
      </c>
      <c r="T142" s="256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57" t="s">
        <v>166</v>
      </c>
      <c r="AT142" s="257" t="s">
        <v>162</v>
      </c>
      <c r="AU142" s="257" t="s">
        <v>81</v>
      </c>
      <c r="AY142" s="18" t="s">
        <v>160</v>
      </c>
      <c r="BE142" s="258">
        <f>IF(N142="základní",J142,0)</f>
        <v>0</v>
      </c>
      <c r="BF142" s="258">
        <f>IF(N142="snížená",J142,0)</f>
        <v>0</v>
      </c>
      <c r="BG142" s="258">
        <f>IF(N142="zákl. přenesená",J142,0)</f>
        <v>0</v>
      </c>
      <c r="BH142" s="258">
        <f>IF(N142="sníž. přenesená",J142,0)</f>
        <v>0</v>
      </c>
      <c r="BI142" s="258">
        <f>IF(N142="nulová",J142,0)</f>
        <v>0</v>
      </c>
      <c r="BJ142" s="18" t="s">
        <v>77</v>
      </c>
      <c r="BK142" s="258">
        <f>ROUND(I142*H142,2)</f>
        <v>0</v>
      </c>
      <c r="BL142" s="18" t="s">
        <v>166</v>
      </c>
      <c r="BM142" s="257" t="s">
        <v>1512</v>
      </c>
    </row>
    <row r="143" s="2" customFormat="1" ht="16.5" customHeight="1">
      <c r="A143" s="39"/>
      <c r="B143" s="40"/>
      <c r="C143" s="245" t="s">
        <v>224</v>
      </c>
      <c r="D143" s="245" t="s">
        <v>162</v>
      </c>
      <c r="E143" s="246" t="s">
        <v>1513</v>
      </c>
      <c r="F143" s="247" t="s">
        <v>1514</v>
      </c>
      <c r="G143" s="248" t="s">
        <v>528</v>
      </c>
      <c r="H143" s="249">
        <v>19</v>
      </c>
      <c r="I143" s="250"/>
      <c r="J143" s="251">
        <f>ROUND(I143*H143,2)</f>
        <v>0</v>
      </c>
      <c r="K143" s="252"/>
      <c r="L143" s="45"/>
      <c r="M143" s="253" t="s">
        <v>1</v>
      </c>
      <c r="N143" s="254" t="s">
        <v>38</v>
      </c>
      <c r="O143" s="92"/>
      <c r="P143" s="255">
        <f>O143*H143</f>
        <v>0</v>
      </c>
      <c r="Q143" s="255">
        <v>0</v>
      </c>
      <c r="R143" s="255">
        <f>Q143*H143</f>
        <v>0</v>
      </c>
      <c r="S143" s="255">
        <v>0</v>
      </c>
      <c r="T143" s="256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57" t="s">
        <v>166</v>
      </c>
      <c r="AT143" s="257" t="s">
        <v>162</v>
      </c>
      <c r="AU143" s="257" t="s">
        <v>81</v>
      </c>
      <c r="AY143" s="18" t="s">
        <v>160</v>
      </c>
      <c r="BE143" s="258">
        <f>IF(N143="základní",J143,0)</f>
        <v>0</v>
      </c>
      <c r="BF143" s="258">
        <f>IF(N143="snížená",J143,0)</f>
        <v>0</v>
      </c>
      <c r="BG143" s="258">
        <f>IF(N143="zákl. přenesená",J143,0)</f>
        <v>0</v>
      </c>
      <c r="BH143" s="258">
        <f>IF(N143="sníž. přenesená",J143,0)</f>
        <v>0</v>
      </c>
      <c r="BI143" s="258">
        <f>IF(N143="nulová",J143,0)</f>
        <v>0</v>
      </c>
      <c r="BJ143" s="18" t="s">
        <v>77</v>
      </c>
      <c r="BK143" s="258">
        <f>ROUND(I143*H143,2)</f>
        <v>0</v>
      </c>
      <c r="BL143" s="18" t="s">
        <v>166</v>
      </c>
      <c r="BM143" s="257" t="s">
        <v>1515</v>
      </c>
    </row>
    <row r="144" s="13" customFormat="1">
      <c r="A144" s="13"/>
      <c r="B144" s="259"/>
      <c r="C144" s="260"/>
      <c r="D144" s="261" t="s">
        <v>168</v>
      </c>
      <c r="E144" s="262" t="s">
        <v>1</v>
      </c>
      <c r="F144" s="263" t="s">
        <v>1516</v>
      </c>
      <c r="G144" s="260"/>
      <c r="H144" s="264">
        <v>19</v>
      </c>
      <c r="I144" s="265"/>
      <c r="J144" s="260"/>
      <c r="K144" s="260"/>
      <c r="L144" s="266"/>
      <c r="M144" s="267"/>
      <c r="N144" s="268"/>
      <c r="O144" s="268"/>
      <c r="P144" s="268"/>
      <c r="Q144" s="268"/>
      <c r="R144" s="268"/>
      <c r="S144" s="268"/>
      <c r="T144" s="26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70" t="s">
        <v>168</v>
      </c>
      <c r="AU144" s="270" t="s">
        <v>81</v>
      </c>
      <c r="AV144" s="13" t="s">
        <v>81</v>
      </c>
      <c r="AW144" s="13" t="s">
        <v>30</v>
      </c>
      <c r="AX144" s="13" t="s">
        <v>77</v>
      </c>
      <c r="AY144" s="270" t="s">
        <v>160</v>
      </c>
    </row>
    <row r="145" s="2" customFormat="1" ht="16.5" customHeight="1">
      <c r="A145" s="39"/>
      <c r="B145" s="40"/>
      <c r="C145" s="245" t="s">
        <v>229</v>
      </c>
      <c r="D145" s="245" t="s">
        <v>162</v>
      </c>
      <c r="E145" s="246" t="s">
        <v>1517</v>
      </c>
      <c r="F145" s="247" t="s">
        <v>1518</v>
      </c>
      <c r="G145" s="248" t="s">
        <v>528</v>
      </c>
      <c r="H145" s="249">
        <v>10</v>
      </c>
      <c r="I145" s="250"/>
      <c r="J145" s="251">
        <f>ROUND(I145*H145,2)</f>
        <v>0</v>
      </c>
      <c r="K145" s="252"/>
      <c r="L145" s="45"/>
      <c r="M145" s="253" t="s">
        <v>1</v>
      </c>
      <c r="N145" s="254" t="s">
        <v>38</v>
      </c>
      <c r="O145" s="92"/>
      <c r="P145" s="255">
        <f>O145*H145</f>
        <v>0</v>
      </c>
      <c r="Q145" s="255">
        <v>0</v>
      </c>
      <c r="R145" s="255">
        <f>Q145*H145</f>
        <v>0</v>
      </c>
      <c r="S145" s="255">
        <v>0</v>
      </c>
      <c r="T145" s="256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57" t="s">
        <v>166</v>
      </c>
      <c r="AT145" s="257" t="s">
        <v>162</v>
      </c>
      <c r="AU145" s="257" t="s">
        <v>81</v>
      </c>
      <c r="AY145" s="18" t="s">
        <v>160</v>
      </c>
      <c r="BE145" s="258">
        <f>IF(N145="základní",J145,0)</f>
        <v>0</v>
      </c>
      <c r="BF145" s="258">
        <f>IF(N145="snížená",J145,0)</f>
        <v>0</v>
      </c>
      <c r="BG145" s="258">
        <f>IF(N145="zákl. přenesená",J145,0)</f>
        <v>0</v>
      </c>
      <c r="BH145" s="258">
        <f>IF(N145="sníž. přenesená",J145,0)</f>
        <v>0</v>
      </c>
      <c r="BI145" s="258">
        <f>IF(N145="nulová",J145,0)</f>
        <v>0</v>
      </c>
      <c r="BJ145" s="18" t="s">
        <v>77</v>
      </c>
      <c r="BK145" s="258">
        <f>ROUND(I145*H145,2)</f>
        <v>0</v>
      </c>
      <c r="BL145" s="18" t="s">
        <v>166</v>
      </c>
      <c r="BM145" s="257" t="s">
        <v>1519</v>
      </c>
    </row>
    <row r="146" s="2" customFormat="1" ht="16.5" customHeight="1">
      <c r="A146" s="39"/>
      <c r="B146" s="40"/>
      <c r="C146" s="245" t="s">
        <v>237</v>
      </c>
      <c r="D146" s="245" t="s">
        <v>162</v>
      </c>
      <c r="E146" s="246" t="s">
        <v>1520</v>
      </c>
      <c r="F146" s="247" t="s">
        <v>1521</v>
      </c>
      <c r="G146" s="248" t="s">
        <v>165</v>
      </c>
      <c r="H146" s="249">
        <v>141.05000000000001</v>
      </c>
      <c r="I146" s="250"/>
      <c r="J146" s="251">
        <f>ROUND(I146*H146,2)</f>
        <v>0</v>
      </c>
      <c r="K146" s="252"/>
      <c r="L146" s="45"/>
      <c r="M146" s="253" t="s">
        <v>1</v>
      </c>
      <c r="N146" s="254" t="s">
        <v>38</v>
      </c>
      <c r="O146" s="92"/>
      <c r="P146" s="255">
        <f>O146*H146</f>
        <v>0</v>
      </c>
      <c r="Q146" s="255">
        <v>0</v>
      </c>
      <c r="R146" s="255">
        <f>Q146*H146</f>
        <v>0</v>
      </c>
      <c r="S146" s="255">
        <v>0</v>
      </c>
      <c r="T146" s="256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57" t="s">
        <v>166</v>
      </c>
      <c r="AT146" s="257" t="s">
        <v>162</v>
      </c>
      <c r="AU146" s="257" t="s">
        <v>81</v>
      </c>
      <c r="AY146" s="18" t="s">
        <v>160</v>
      </c>
      <c r="BE146" s="258">
        <f>IF(N146="základní",J146,0)</f>
        <v>0</v>
      </c>
      <c r="BF146" s="258">
        <f>IF(N146="snížená",J146,0)</f>
        <v>0</v>
      </c>
      <c r="BG146" s="258">
        <f>IF(N146="zákl. přenesená",J146,0)</f>
        <v>0</v>
      </c>
      <c r="BH146" s="258">
        <f>IF(N146="sníž. přenesená",J146,0)</f>
        <v>0</v>
      </c>
      <c r="BI146" s="258">
        <f>IF(N146="nulová",J146,0)</f>
        <v>0</v>
      </c>
      <c r="BJ146" s="18" t="s">
        <v>77</v>
      </c>
      <c r="BK146" s="258">
        <f>ROUND(I146*H146,2)</f>
        <v>0</v>
      </c>
      <c r="BL146" s="18" t="s">
        <v>166</v>
      </c>
      <c r="BM146" s="257" t="s">
        <v>1522</v>
      </c>
    </row>
    <row r="147" s="13" customFormat="1">
      <c r="A147" s="13"/>
      <c r="B147" s="259"/>
      <c r="C147" s="260"/>
      <c r="D147" s="261" t="s">
        <v>168</v>
      </c>
      <c r="E147" s="262" t="s">
        <v>1</v>
      </c>
      <c r="F147" s="263" t="s">
        <v>1523</v>
      </c>
      <c r="G147" s="260"/>
      <c r="H147" s="264">
        <v>141.05000000000001</v>
      </c>
      <c r="I147" s="265"/>
      <c r="J147" s="260"/>
      <c r="K147" s="260"/>
      <c r="L147" s="266"/>
      <c r="M147" s="267"/>
      <c r="N147" s="268"/>
      <c r="O147" s="268"/>
      <c r="P147" s="268"/>
      <c r="Q147" s="268"/>
      <c r="R147" s="268"/>
      <c r="S147" s="268"/>
      <c r="T147" s="26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70" t="s">
        <v>168</v>
      </c>
      <c r="AU147" s="270" t="s">
        <v>81</v>
      </c>
      <c r="AV147" s="13" t="s">
        <v>81</v>
      </c>
      <c r="AW147" s="13" t="s">
        <v>30</v>
      </c>
      <c r="AX147" s="13" t="s">
        <v>73</v>
      </c>
      <c r="AY147" s="270" t="s">
        <v>160</v>
      </c>
    </row>
    <row r="148" s="2" customFormat="1" ht="16.5" customHeight="1">
      <c r="A148" s="39"/>
      <c r="B148" s="40"/>
      <c r="C148" s="245" t="s">
        <v>242</v>
      </c>
      <c r="D148" s="245" t="s">
        <v>162</v>
      </c>
      <c r="E148" s="246" t="s">
        <v>1524</v>
      </c>
      <c r="F148" s="247" t="s">
        <v>1525</v>
      </c>
      <c r="G148" s="248" t="s">
        <v>528</v>
      </c>
      <c r="H148" s="249">
        <v>1</v>
      </c>
      <c r="I148" s="250"/>
      <c r="J148" s="251">
        <f>ROUND(I148*H148,2)</f>
        <v>0</v>
      </c>
      <c r="K148" s="252"/>
      <c r="L148" s="45"/>
      <c r="M148" s="253" t="s">
        <v>1</v>
      </c>
      <c r="N148" s="254" t="s">
        <v>38</v>
      </c>
      <c r="O148" s="92"/>
      <c r="P148" s="255">
        <f>O148*H148</f>
        <v>0</v>
      </c>
      <c r="Q148" s="255">
        <v>0</v>
      </c>
      <c r="R148" s="255">
        <f>Q148*H148</f>
        <v>0</v>
      </c>
      <c r="S148" s="255">
        <v>0</v>
      </c>
      <c r="T148" s="256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57" t="s">
        <v>166</v>
      </c>
      <c r="AT148" s="257" t="s">
        <v>162</v>
      </c>
      <c r="AU148" s="257" t="s">
        <v>81</v>
      </c>
      <c r="AY148" s="18" t="s">
        <v>160</v>
      </c>
      <c r="BE148" s="258">
        <f>IF(N148="základní",J148,0)</f>
        <v>0</v>
      </c>
      <c r="BF148" s="258">
        <f>IF(N148="snížená",J148,0)</f>
        <v>0</v>
      </c>
      <c r="BG148" s="258">
        <f>IF(N148="zákl. přenesená",J148,0)</f>
        <v>0</v>
      </c>
      <c r="BH148" s="258">
        <f>IF(N148="sníž. přenesená",J148,0)</f>
        <v>0</v>
      </c>
      <c r="BI148" s="258">
        <f>IF(N148="nulová",J148,0)</f>
        <v>0</v>
      </c>
      <c r="BJ148" s="18" t="s">
        <v>77</v>
      </c>
      <c r="BK148" s="258">
        <f>ROUND(I148*H148,2)</f>
        <v>0</v>
      </c>
      <c r="BL148" s="18" t="s">
        <v>166</v>
      </c>
      <c r="BM148" s="257" t="s">
        <v>1526</v>
      </c>
    </row>
    <row r="149" s="2" customFormat="1" ht="16.5" customHeight="1">
      <c r="A149" s="39"/>
      <c r="B149" s="40"/>
      <c r="C149" s="245" t="s">
        <v>248</v>
      </c>
      <c r="D149" s="245" t="s">
        <v>162</v>
      </c>
      <c r="E149" s="246" t="s">
        <v>1527</v>
      </c>
      <c r="F149" s="247" t="s">
        <v>1528</v>
      </c>
      <c r="G149" s="248" t="s">
        <v>165</v>
      </c>
      <c r="H149" s="249">
        <v>143.78</v>
      </c>
      <c r="I149" s="250"/>
      <c r="J149" s="251">
        <f>ROUND(I149*H149,2)</f>
        <v>0</v>
      </c>
      <c r="K149" s="252"/>
      <c r="L149" s="45"/>
      <c r="M149" s="253" t="s">
        <v>1</v>
      </c>
      <c r="N149" s="254" t="s">
        <v>38</v>
      </c>
      <c r="O149" s="92"/>
      <c r="P149" s="255">
        <f>O149*H149</f>
        <v>0</v>
      </c>
      <c r="Q149" s="255">
        <v>0</v>
      </c>
      <c r="R149" s="255">
        <f>Q149*H149</f>
        <v>0</v>
      </c>
      <c r="S149" s="255">
        <v>0</v>
      </c>
      <c r="T149" s="256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57" t="s">
        <v>166</v>
      </c>
      <c r="AT149" s="257" t="s">
        <v>162</v>
      </c>
      <c r="AU149" s="257" t="s">
        <v>81</v>
      </c>
      <c r="AY149" s="18" t="s">
        <v>160</v>
      </c>
      <c r="BE149" s="258">
        <f>IF(N149="základní",J149,0)</f>
        <v>0</v>
      </c>
      <c r="BF149" s="258">
        <f>IF(N149="snížená",J149,0)</f>
        <v>0</v>
      </c>
      <c r="BG149" s="258">
        <f>IF(N149="zákl. přenesená",J149,0)</f>
        <v>0</v>
      </c>
      <c r="BH149" s="258">
        <f>IF(N149="sníž. přenesená",J149,0)</f>
        <v>0</v>
      </c>
      <c r="BI149" s="258">
        <f>IF(N149="nulová",J149,0)</f>
        <v>0</v>
      </c>
      <c r="BJ149" s="18" t="s">
        <v>77</v>
      </c>
      <c r="BK149" s="258">
        <f>ROUND(I149*H149,2)</f>
        <v>0</v>
      </c>
      <c r="BL149" s="18" t="s">
        <v>166</v>
      </c>
      <c r="BM149" s="257" t="s">
        <v>1529</v>
      </c>
    </row>
    <row r="150" s="13" customFormat="1">
      <c r="A150" s="13"/>
      <c r="B150" s="259"/>
      <c r="C150" s="260"/>
      <c r="D150" s="261" t="s">
        <v>168</v>
      </c>
      <c r="E150" s="262" t="s">
        <v>1</v>
      </c>
      <c r="F150" s="263" t="s">
        <v>1530</v>
      </c>
      <c r="G150" s="260"/>
      <c r="H150" s="264">
        <v>143.78</v>
      </c>
      <c r="I150" s="265"/>
      <c r="J150" s="260"/>
      <c r="K150" s="260"/>
      <c r="L150" s="266"/>
      <c r="M150" s="267"/>
      <c r="N150" s="268"/>
      <c r="O150" s="268"/>
      <c r="P150" s="268"/>
      <c r="Q150" s="268"/>
      <c r="R150" s="268"/>
      <c r="S150" s="268"/>
      <c r="T150" s="26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70" t="s">
        <v>168</v>
      </c>
      <c r="AU150" s="270" t="s">
        <v>81</v>
      </c>
      <c r="AV150" s="13" t="s">
        <v>81</v>
      </c>
      <c r="AW150" s="13" t="s">
        <v>30</v>
      </c>
      <c r="AX150" s="13" t="s">
        <v>77</v>
      </c>
      <c r="AY150" s="270" t="s">
        <v>160</v>
      </c>
    </row>
    <row r="151" s="2" customFormat="1" ht="16.5" customHeight="1">
      <c r="A151" s="39"/>
      <c r="B151" s="40"/>
      <c r="C151" s="245" t="s">
        <v>8</v>
      </c>
      <c r="D151" s="245" t="s">
        <v>162</v>
      </c>
      <c r="E151" s="246" t="s">
        <v>1531</v>
      </c>
      <c r="F151" s="247" t="s">
        <v>1532</v>
      </c>
      <c r="G151" s="248" t="s">
        <v>528</v>
      </c>
      <c r="H151" s="249">
        <v>5</v>
      </c>
      <c r="I151" s="250"/>
      <c r="J151" s="251">
        <f>ROUND(I151*H151,2)</f>
        <v>0</v>
      </c>
      <c r="K151" s="252"/>
      <c r="L151" s="45"/>
      <c r="M151" s="253" t="s">
        <v>1</v>
      </c>
      <c r="N151" s="254" t="s">
        <v>38</v>
      </c>
      <c r="O151" s="92"/>
      <c r="P151" s="255">
        <f>O151*H151</f>
        <v>0</v>
      </c>
      <c r="Q151" s="255">
        <v>0</v>
      </c>
      <c r="R151" s="255">
        <f>Q151*H151</f>
        <v>0</v>
      </c>
      <c r="S151" s="255">
        <v>0</v>
      </c>
      <c r="T151" s="256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57" t="s">
        <v>166</v>
      </c>
      <c r="AT151" s="257" t="s">
        <v>162</v>
      </c>
      <c r="AU151" s="257" t="s">
        <v>81</v>
      </c>
      <c r="AY151" s="18" t="s">
        <v>160</v>
      </c>
      <c r="BE151" s="258">
        <f>IF(N151="základní",J151,0)</f>
        <v>0</v>
      </c>
      <c r="BF151" s="258">
        <f>IF(N151="snížená",J151,0)</f>
        <v>0</v>
      </c>
      <c r="BG151" s="258">
        <f>IF(N151="zákl. přenesená",J151,0)</f>
        <v>0</v>
      </c>
      <c r="BH151" s="258">
        <f>IF(N151="sníž. přenesená",J151,0)</f>
        <v>0</v>
      </c>
      <c r="BI151" s="258">
        <f>IF(N151="nulová",J151,0)</f>
        <v>0</v>
      </c>
      <c r="BJ151" s="18" t="s">
        <v>77</v>
      </c>
      <c r="BK151" s="258">
        <f>ROUND(I151*H151,2)</f>
        <v>0</v>
      </c>
      <c r="BL151" s="18" t="s">
        <v>166</v>
      </c>
      <c r="BM151" s="257" t="s">
        <v>1533</v>
      </c>
    </row>
    <row r="152" s="2" customFormat="1" ht="16.5" customHeight="1">
      <c r="A152" s="39"/>
      <c r="B152" s="40"/>
      <c r="C152" s="245" t="s">
        <v>258</v>
      </c>
      <c r="D152" s="245" t="s">
        <v>162</v>
      </c>
      <c r="E152" s="246" t="s">
        <v>1534</v>
      </c>
      <c r="F152" s="247" t="s">
        <v>1535</v>
      </c>
      <c r="G152" s="248" t="s">
        <v>1484</v>
      </c>
      <c r="H152" s="249">
        <v>1</v>
      </c>
      <c r="I152" s="250"/>
      <c r="J152" s="251">
        <f>ROUND(I152*H152,2)</f>
        <v>0</v>
      </c>
      <c r="K152" s="252"/>
      <c r="L152" s="45"/>
      <c r="M152" s="253" t="s">
        <v>1</v>
      </c>
      <c r="N152" s="254" t="s">
        <v>38</v>
      </c>
      <c r="O152" s="92"/>
      <c r="P152" s="255">
        <f>O152*H152</f>
        <v>0</v>
      </c>
      <c r="Q152" s="255">
        <v>0</v>
      </c>
      <c r="R152" s="255">
        <f>Q152*H152</f>
        <v>0</v>
      </c>
      <c r="S152" s="255">
        <v>0</v>
      </c>
      <c r="T152" s="256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57" t="s">
        <v>166</v>
      </c>
      <c r="AT152" s="257" t="s">
        <v>162</v>
      </c>
      <c r="AU152" s="257" t="s">
        <v>81</v>
      </c>
      <c r="AY152" s="18" t="s">
        <v>160</v>
      </c>
      <c r="BE152" s="258">
        <f>IF(N152="základní",J152,0)</f>
        <v>0</v>
      </c>
      <c r="BF152" s="258">
        <f>IF(N152="snížená",J152,0)</f>
        <v>0</v>
      </c>
      <c r="BG152" s="258">
        <f>IF(N152="zákl. přenesená",J152,0)</f>
        <v>0</v>
      </c>
      <c r="BH152" s="258">
        <f>IF(N152="sníž. přenesená",J152,0)</f>
        <v>0</v>
      </c>
      <c r="BI152" s="258">
        <f>IF(N152="nulová",J152,0)</f>
        <v>0</v>
      </c>
      <c r="BJ152" s="18" t="s">
        <v>77</v>
      </c>
      <c r="BK152" s="258">
        <f>ROUND(I152*H152,2)</f>
        <v>0</v>
      </c>
      <c r="BL152" s="18" t="s">
        <v>166</v>
      </c>
      <c r="BM152" s="257" t="s">
        <v>1536</v>
      </c>
    </row>
    <row r="153" s="2" customFormat="1" ht="16.5" customHeight="1">
      <c r="A153" s="39"/>
      <c r="B153" s="40"/>
      <c r="C153" s="245" t="s">
        <v>263</v>
      </c>
      <c r="D153" s="245" t="s">
        <v>162</v>
      </c>
      <c r="E153" s="246" t="s">
        <v>1537</v>
      </c>
      <c r="F153" s="247" t="s">
        <v>1538</v>
      </c>
      <c r="G153" s="248" t="s">
        <v>1484</v>
      </c>
      <c r="H153" s="249">
        <v>1</v>
      </c>
      <c r="I153" s="250"/>
      <c r="J153" s="251">
        <f>ROUND(I153*H153,2)</f>
        <v>0</v>
      </c>
      <c r="K153" s="252"/>
      <c r="L153" s="45"/>
      <c r="M153" s="253" t="s">
        <v>1</v>
      </c>
      <c r="N153" s="254" t="s">
        <v>38</v>
      </c>
      <c r="O153" s="92"/>
      <c r="P153" s="255">
        <f>O153*H153</f>
        <v>0</v>
      </c>
      <c r="Q153" s="255">
        <v>0</v>
      </c>
      <c r="R153" s="255">
        <f>Q153*H153</f>
        <v>0</v>
      </c>
      <c r="S153" s="255">
        <v>0</v>
      </c>
      <c r="T153" s="256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57" t="s">
        <v>166</v>
      </c>
      <c r="AT153" s="257" t="s">
        <v>162</v>
      </c>
      <c r="AU153" s="257" t="s">
        <v>81</v>
      </c>
      <c r="AY153" s="18" t="s">
        <v>160</v>
      </c>
      <c r="BE153" s="258">
        <f>IF(N153="základní",J153,0)</f>
        <v>0</v>
      </c>
      <c r="BF153" s="258">
        <f>IF(N153="snížená",J153,0)</f>
        <v>0</v>
      </c>
      <c r="BG153" s="258">
        <f>IF(N153="zákl. přenesená",J153,0)</f>
        <v>0</v>
      </c>
      <c r="BH153" s="258">
        <f>IF(N153="sníž. přenesená",J153,0)</f>
        <v>0</v>
      </c>
      <c r="BI153" s="258">
        <f>IF(N153="nulová",J153,0)</f>
        <v>0</v>
      </c>
      <c r="BJ153" s="18" t="s">
        <v>77</v>
      </c>
      <c r="BK153" s="258">
        <f>ROUND(I153*H153,2)</f>
        <v>0</v>
      </c>
      <c r="BL153" s="18" t="s">
        <v>166</v>
      </c>
      <c r="BM153" s="257" t="s">
        <v>1539</v>
      </c>
    </row>
    <row r="154" s="2" customFormat="1" ht="16.5" customHeight="1">
      <c r="A154" s="39"/>
      <c r="B154" s="40"/>
      <c r="C154" s="245" t="s">
        <v>269</v>
      </c>
      <c r="D154" s="245" t="s">
        <v>162</v>
      </c>
      <c r="E154" s="246" t="s">
        <v>1540</v>
      </c>
      <c r="F154" s="247" t="s">
        <v>1541</v>
      </c>
      <c r="G154" s="248" t="s">
        <v>1484</v>
      </c>
      <c r="H154" s="249">
        <v>1</v>
      </c>
      <c r="I154" s="250"/>
      <c r="J154" s="251">
        <f>ROUND(I154*H154,2)</f>
        <v>0</v>
      </c>
      <c r="K154" s="252"/>
      <c r="L154" s="45"/>
      <c r="M154" s="253" t="s">
        <v>1</v>
      </c>
      <c r="N154" s="254" t="s">
        <v>38</v>
      </c>
      <c r="O154" s="92"/>
      <c r="P154" s="255">
        <f>O154*H154</f>
        <v>0</v>
      </c>
      <c r="Q154" s="255">
        <v>0</v>
      </c>
      <c r="R154" s="255">
        <f>Q154*H154</f>
        <v>0</v>
      </c>
      <c r="S154" s="255">
        <v>0</v>
      </c>
      <c r="T154" s="256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57" t="s">
        <v>166</v>
      </c>
      <c r="AT154" s="257" t="s">
        <v>162</v>
      </c>
      <c r="AU154" s="257" t="s">
        <v>81</v>
      </c>
      <c r="AY154" s="18" t="s">
        <v>160</v>
      </c>
      <c r="BE154" s="258">
        <f>IF(N154="základní",J154,0)</f>
        <v>0</v>
      </c>
      <c r="BF154" s="258">
        <f>IF(N154="snížená",J154,0)</f>
        <v>0</v>
      </c>
      <c r="BG154" s="258">
        <f>IF(N154="zákl. přenesená",J154,0)</f>
        <v>0</v>
      </c>
      <c r="BH154" s="258">
        <f>IF(N154="sníž. přenesená",J154,0)</f>
        <v>0</v>
      </c>
      <c r="BI154" s="258">
        <f>IF(N154="nulová",J154,0)</f>
        <v>0</v>
      </c>
      <c r="BJ154" s="18" t="s">
        <v>77</v>
      </c>
      <c r="BK154" s="258">
        <f>ROUND(I154*H154,2)</f>
        <v>0</v>
      </c>
      <c r="BL154" s="18" t="s">
        <v>166</v>
      </c>
      <c r="BM154" s="257" t="s">
        <v>1542</v>
      </c>
    </row>
    <row r="155" s="12" customFormat="1" ht="22.8" customHeight="1">
      <c r="A155" s="12"/>
      <c r="B155" s="229"/>
      <c r="C155" s="230"/>
      <c r="D155" s="231" t="s">
        <v>72</v>
      </c>
      <c r="E155" s="243" t="s">
        <v>591</v>
      </c>
      <c r="F155" s="243" t="s">
        <v>1543</v>
      </c>
      <c r="G155" s="230"/>
      <c r="H155" s="230"/>
      <c r="I155" s="233"/>
      <c r="J155" s="244">
        <f>BK155</f>
        <v>0</v>
      </c>
      <c r="K155" s="230"/>
      <c r="L155" s="235"/>
      <c r="M155" s="236"/>
      <c r="N155" s="237"/>
      <c r="O155" s="237"/>
      <c r="P155" s="238">
        <f>P156</f>
        <v>0</v>
      </c>
      <c r="Q155" s="237"/>
      <c r="R155" s="238">
        <f>R156</f>
        <v>0</v>
      </c>
      <c r="S155" s="237"/>
      <c r="T155" s="239">
        <f>T156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40" t="s">
        <v>77</v>
      </c>
      <c r="AT155" s="241" t="s">
        <v>72</v>
      </c>
      <c r="AU155" s="241" t="s">
        <v>77</v>
      </c>
      <c r="AY155" s="240" t="s">
        <v>160</v>
      </c>
      <c r="BK155" s="242">
        <f>BK156</f>
        <v>0</v>
      </c>
    </row>
    <row r="156" s="2" customFormat="1" ht="16.5" customHeight="1">
      <c r="A156" s="39"/>
      <c r="B156" s="40"/>
      <c r="C156" s="245" t="s">
        <v>274</v>
      </c>
      <c r="D156" s="245" t="s">
        <v>162</v>
      </c>
      <c r="E156" s="246" t="s">
        <v>1544</v>
      </c>
      <c r="F156" s="247" t="s">
        <v>1545</v>
      </c>
      <c r="G156" s="248" t="s">
        <v>528</v>
      </c>
      <c r="H156" s="249">
        <v>1</v>
      </c>
      <c r="I156" s="250"/>
      <c r="J156" s="251">
        <f>ROUND(I156*H156,2)</f>
        <v>0</v>
      </c>
      <c r="K156" s="252"/>
      <c r="L156" s="45"/>
      <c r="M156" s="253" t="s">
        <v>1</v>
      </c>
      <c r="N156" s="254" t="s">
        <v>38</v>
      </c>
      <c r="O156" s="92"/>
      <c r="P156" s="255">
        <f>O156*H156</f>
        <v>0</v>
      </c>
      <c r="Q156" s="255">
        <v>0</v>
      </c>
      <c r="R156" s="255">
        <f>Q156*H156</f>
        <v>0</v>
      </c>
      <c r="S156" s="255">
        <v>0</v>
      </c>
      <c r="T156" s="256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57" t="s">
        <v>166</v>
      </c>
      <c r="AT156" s="257" t="s">
        <v>162</v>
      </c>
      <c r="AU156" s="257" t="s">
        <v>81</v>
      </c>
      <c r="AY156" s="18" t="s">
        <v>160</v>
      </c>
      <c r="BE156" s="258">
        <f>IF(N156="základní",J156,0)</f>
        <v>0</v>
      </c>
      <c r="BF156" s="258">
        <f>IF(N156="snížená",J156,0)</f>
        <v>0</v>
      </c>
      <c r="BG156" s="258">
        <f>IF(N156="zákl. přenesená",J156,0)</f>
        <v>0</v>
      </c>
      <c r="BH156" s="258">
        <f>IF(N156="sníž. přenesená",J156,0)</f>
        <v>0</v>
      </c>
      <c r="BI156" s="258">
        <f>IF(N156="nulová",J156,0)</f>
        <v>0</v>
      </c>
      <c r="BJ156" s="18" t="s">
        <v>77</v>
      </c>
      <c r="BK156" s="258">
        <f>ROUND(I156*H156,2)</f>
        <v>0</v>
      </c>
      <c r="BL156" s="18" t="s">
        <v>166</v>
      </c>
      <c r="BM156" s="257" t="s">
        <v>1546</v>
      </c>
    </row>
    <row r="157" s="12" customFormat="1" ht="22.8" customHeight="1">
      <c r="A157" s="12"/>
      <c r="B157" s="229"/>
      <c r="C157" s="230"/>
      <c r="D157" s="231" t="s">
        <v>72</v>
      </c>
      <c r="E157" s="243" t="s">
        <v>687</v>
      </c>
      <c r="F157" s="243" t="s">
        <v>1547</v>
      </c>
      <c r="G157" s="230"/>
      <c r="H157" s="230"/>
      <c r="I157" s="233"/>
      <c r="J157" s="244">
        <f>BK157</f>
        <v>0</v>
      </c>
      <c r="K157" s="230"/>
      <c r="L157" s="235"/>
      <c r="M157" s="236"/>
      <c r="N157" s="237"/>
      <c r="O157" s="237"/>
      <c r="P157" s="238">
        <f>SUM(P158:P169)</f>
        <v>0</v>
      </c>
      <c r="Q157" s="237"/>
      <c r="R157" s="238">
        <f>SUM(R158:R169)</f>
        <v>0</v>
      </c>
      <c r="S157" s="237"/>
      <c r="T157" s="239">
        <f>SUM(T158:T169)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40" t="s">
        <v>81</v>
      </c>
      <c r="AT157" s="241" t="s">
        <v>72</v>
      </c>
      <c r="AU157" s="241" t="s">
        <v>77</v>
      </c>
      <c r="AY157" s="240" t="s">
        <v>160</v>
      </c>
      <c r="BK157" s="242">
        <f>SUM(BK158:BK169)</f>
        <v>0</v>
      </c>
    </row>
    <row r="158" s="2" customFormat="1" ht="16.5" customHeight="1">
      <c r="A158" s="39"/>
      <c r="B158" s="40"/>
      <c r="C158" s="245" t="s">
        <v>279</v>
      </c>
      <c r="D158" s="245" t="s">
        <v>162</v>
      </c>
      <c r="E158" s="246" t="s">
        <v>1548</v>
      </c>
      <c r="F158" s="247" t="s">
        <v>1549</v>
      </c>
      <c r="G158" s="248" t="s">
        <v>227</v>
      </c>
      <c r="H158" s="249">
        <v>96.599999999999994</v>
      </c>
      <c r="I158" s="250"/>
      <c r="J158" s="251">
        <f>ROUND(I158*H158,2)</f>
        <v>0</v>
      </c>
      <c r="K158" s="252"/>
      <c r="L158" s="45"/>
      <c r="M158" s="253" t="s">
        <v>1</v>
      </c>
      <c r="N158" s="254" t="s">
        <v>38</v>
      </c>
      <c r="O158" s="92"/>
      <c r="P158" s="255">
        <f>O158*H158</f>
        <v>0</v>
      </c>
      <c r="Q158" s="255">
        <v>0</v>
      </c>
      <c r="R158" s="255">
        <f>Q158*H158</f>
        <v>0</v>
      </c>
      <c r="S158" s="255">
        <v>0</v>
      </c>
      <c r="T158" s="256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57" t="s">
        <v>258</v>
      </c>
      <c r="AT158" s="257" t="s">
        <v>162</v>
      </c>
      <c r="AU158" s="257" t="s">
        <v>81</v>
      </c>
      <c r="AY158" s="18" t="s">
        <v>160</v>
      </c>
      <c r="BE158" s="258">
        <f>IF(N158="základní",J158,0)</f>
        <v>0</v>
      </c>
      <c r="BF158" s="258">
        <f>IF(N158="snížená",J158,0)</f>
        <v>0</v>
      </c>
      <c r="BG158" s="258">
        <f>IF(N158="zákl. přenesená",J158,0)</f>
        <v>0</v>
      </c>
      <c r="BH158" s="258">
        <f>IF(N158="sníž. přenesená",J158,0)</f>
        <v>0</v>
      </c>
      <c r="BI158" s="258">
        <f>IF(N158="nulová",J158,0)</f>
        <v>0</v>
      </c>
      <c r="BJ158" s="18" t="s">
        <v>77</v>
      </c>
      <c r="BK158" s="258">
        <f>ROUND(I158*H158,2)</f>
        <v>0</v>
      </c>
      <c r="BL158" s="18" t="s">
        <v>258</v>
      </c>
      <c r="BM158" s="257" t="s">
        <v>1550</v>
      </c>
    </row>
    <row r="159" s="13" customFormat="1">
      <c r="A159" s="13"/>
      <c r="B159" s="259"/>
      <c r="C159" s="260"/>
      <c r="D159" s="261" t="s">
        <v>168</v>
      </c>
      <c r="E159" s="262" t="s">
        <v>1</v>
      </c>
      <c r="F159" s="263" t="s">
        <v>1551</v>
      </c>
      <c r="G159" s="260"/>
      <c r="H159" s="264">
        <v>96.599999999999994</v>
      </c>
      <c r="I159" s="265"/>
      <c r="J159" s="260"/>
      <c r="K159" s="260"/>
      <c r="L159" s="266"/>
      <c r="M159" s="267"/>
      <c r="N159" s="268"/>
      <c r="O159" s="268"/>
      <c r="P159" s="268"/>
      <c r="Q159" s="268"/>
      <c r="R159" s="268"/>
      <c r="S159" s="268"/>
      <c r="T159" s="26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70" t="s">
        <v>168</v>
      </c>
      <c r="AU159" s="270" t="s">
        <v>81</v>
      </c>
      <c r="AV159" s="13" t="s">
        <v>81</v>
      </c>
      <c r="AW159" s="13" t="s">
        <v>30</v>
      </c>
      <c r="AX159" s="13" t="s">
        <v>73</v>
      </c>
      <c r="AY159" s="270" t="s">
        <v>160</v>
      </c>
    </row>
    <row r="160" s="2" customFormat="1" ht="16.5" customHeight="1">
      <c r="A160" s="39"/>
      <c r="B160" s="40"/>
      <c r="C160" s="245" t="s">
        <v>7</v>
      </c>
      <c r="D160" s="245" t="s">
        <v>162</v>
      </c>
      <c r="E160" s="246" t="s">
        <v>1552</v>
      </c>
      <c r="F160" s="247" t="s">
        <v>1553</v>
      </c>
      <c r="G160" s="248" t="s">
        <v>227</v>
      </c>
      <c r="H160" s="249">
        <v>119.7</v>
      </c>
      <c r="I160" s="250"/>
      <c r="J160" s="251">
        <f>ROUND(I160*H160,2)</f>
        <v>0</v>
      </c>
      <c r="K160" s="252"/>
      <c r="L160" s="45"/>
      <c r="M160" s="253" t="s">
        <v>1</v>
      </c>
      <c r="N160" s="254" t="s">
        <v>38</v>
      </c>
      <c r="O160" s="92"/>
      <c r="P160" s="255">
        <f>O160*H160</f>
        <v>0</v>
      </c>
      <c r="Q160" s="255">
        <v>0</v>
      </c>
      <c r="R160" s="255">
        <f>Q160*H160</f>
        <v>0</v>
      </c>
      <c r="S160" s="255">
        <v>0</v>
      </c>
      <c r="T160" s="256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57" t="s">
        <v>258</v>
      </c>
      <c r="AT160" s="257" t="s">
        <v>162</v>
      </c>
      <c r="AU160" s="257" t="s">
        <v>81</v>
      </c>
      <c r="AY160" s="18" t="s">
        <v>160</v>
      </c>
      <c r="BE160" s="258">
        <f>IF(N160="základní",J160,0)</f>
        <v>0</v>
      </c>
      <c r="BF160" s="258">
        <f>IF(N160="snížená",J160,0)</f>
        <v>0</v>
      </c>
      <c r="BG160" s="258">
        <f>IF(N160="zákl. přenesená",J160,0)</f>
        <v>0</v>
      </c>
      <c r="BH160" s="258">
        <f>IF(N160="sníž. přenesená",J160,0)</f>
        <v>0</v>
      </c>
      <c r="BI160" s="258">
        <f>IF(N160="nulová",J160,0)</f>
        <v>0</v>
      </c>
      <c r="BJ160" s="18" t="s">
        <v>77</v>
      </c>
      <c r="BK160" s="258">
        <f>ROUND(I160*H160,2)</f>
        <v>0</v>
      </c>
      <c r="BL160" s="18" t="s">
        <v>258</v>
      </c>
      <c r="BM160" s="257" t="s">
        <v>1554</v>
      </c>
    </row>
    <row r="161" s="13" customFormat="1">
      <c r="A161" s="13"/>
      <c r="B161" s="259"/>
      <c r="C161" s="260"/>
      <c r="D161" s="261" t="s">
        <v>168</v>
      </c>
      <c r="E161" s="262" t="s">
        <v>1</v>
      </c>
      <c r="F161" s="263" t="s">
        <v>1555</v>
      </c>
      <c r="G161" s="260"/>
      <c r="H161" s="264">
        <v>119.7</v>
      </c>
      <c r="I161" s="265"/>
      <c r="J161" s="260"/>
      <c r="K161" s="260"/>
      <c r="L161" s="266"/>
      <c r="M161" s="267"/>
      <c r="N161" s="268"/>
      <c r="O161" s="268"/>
      <c r="P161" s="268"/>
      <c r="Q161" s="268"/>
      <c r="R161" s="268"/>
      <c r="S161" s="268"/>
      <c r="T161" s="26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70" t="s">
        <v>168</v>
      </c>
      <c r="AU161" s="270" t="s">
        <v>81</v>
      </c>
      <c r="AV161" s="13" t="s">
        <v>81</v>
      </c>
      <c r="AW161" s="13" t="s">
        <v>30</v>
      </c>
      <c r="AX161" s="13" t="s">
        <v>77</v>
      </c>
      <c r="AY161" s="270" t="s">
        <v>160</v>
      </c>
    </row>
    <row r="162" s="2" customFormat="1" ht="16.5" customHeight="1">
      <c r="A162" s="39"/>
      <c r="B162" s="40"/>
      <c r="C162" s="245" t="s">
        <v>285</v>
      </c>
      <c r="D162" s="245" t="s">
        <v>162</v>
      </c>
      <c r="E162" s="246" t="s">
        <v>1556</v>
      </c>
      <c r="F162" s="247" t="s">
        <v>1557</v>
      </c>
      <c r="G162" s="248" t="s">
        <v>227</v>
      </c>
      <c r="H162" s="249">
        <v>36.399999999999999</v>
      </c>
      <c r="I162" s="250"/>
      <c r="J162" s="251">
        <f>ROUND(I162*H162,2)</f>
        <v>0</v>
      </c>
      <c r="K162" s="252"/>
      <c r="L162" s="45"/>
      <c r="M162" s="253" t="s">
        <v>1</v>
      </c>
      <c r="N162" s="254" t="s">
        <v>38</v>
      </c>
      <c r="O162" s="92"/>
      <c r="P162" s="255">
        <f>O162*H162</f>
        <v>0</v>
      </c>
      <c r="Q162" s="255">
        <v>0</v>
      </c>
      <c r="R162" s="255">
        <f>Q162*H162</f>
        <v>0</v>
      </c>
      <c r="S162" s="255">
        <v>0</v>
      </c>
      <c r="T162" s="256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57" t="s">
        <v>258</v>
      </c>
      <c r="AT162" s="257" t="s">
        <v>162</v>
      </c>
      <c r="AU162" s="257" t="s">
        <v>81</v>
      </c>
      <c r="AY162" s="18" t="s">
        <v>160</v>
      </c>
      <c r="BE162" s="258">
        <f>IF(N162="základní",J162,0)</f>
        <v>0</v>
      </c>
      <c r="BF162" s="258">
        <f>IF(N162="snížená",J162,0)</f>
        <v>0</v>
      </c>
      <c r="BG162" s="258">
        <f>IF(N162="zákl. přenesená",J162,0)</f>
        <v>0</v>
      </c>
      <c r="BH162" s="258">
        <f>IF(N162="sníž. přenesená",J162,0)</f>
        <v>0</v>
      </c>
      <c r="BI162" s="258">
        <f>IF(N162="nulová",J162,0)</f>
        <v>0</v>
      </c>
      <c r="BJ162" s="18" t="s">
        <v>77</v>
      </c>
      <c r="BK162" s="258">
        <f>ROUND(I162*H162,2)</f>
        <v>0</v>
      </c>
      <c r="BL162" s="18" t="s">
        <v>258</v>
      </c>
      <c r="BM162" s="257" t="s">
        <v>1558</v>
      </c>
    </row>
    <row r="163" s="13" customFormat="1">
      <c r="A163" s="13"/>
      <c r="B163" s="259"/>
      <c r="C163" s="260"/>
      <c r="D163" s="261" t="s">
        <v>168</v>
      </c>
      <c r="E163" s="262" t="s">
        <v>1</v>
      </c>
      <c r="F163" s="263" t="s">
        <v>1559</v>
      </c>
      <c r="G163" s="260"/>
      <c r="H163" s="264">
        <v>36.399999999999999</v>
      </c>
      <c r="I163" s="265"/>
      <c r="J163" s="260"/>
      <c r="K163" s="260"/>
      <c r="L163" s="266"/>
      <c r="M163" s="267"/>
      <c r="N163" s="268"/>
      <c r="O163" s="268"/>
      <c r="P163" s="268"/>
      <c r="Q163" s="268"/>
      <c r="R163" s="268"/>
      <c r="S163" s="268"/>
      <c r="T163" s="26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70" t="s">
        <v>168</v>
      </c>
      <c r="AU163" s="270" t="s">
        <v>81</v>
      </c>
      <c r="AV163" s="13" t="s">
        <v>81</v>
      </c>
      <c r="AW163" s="13" t="s">
        <v>30</v>
      </c>
      <c r="AX163" s="13" t="s">
        <v>77</v>
      </c>
      <c r="AY163" s="270" t="s">
        <v>160</v>
      </c>
    </row>
    <row r="164" s="2" customFormat="1" ht="16.5" customHeight="1">
      <c r="A164" s="39"/>
      <c r="B164" s="40"/>
      <c r="C164" s="245" t="s">
        <v>287</v>
      </c>
      <c r="D164" s="245" t="s">
        <v>162</v>
      </c>
      <c r="E164" s="246" t="s">
        <v>1560</v>
      </c>
      <c r="F164" s="247" t="s">
        <v>1561</v>
      </c>
      <c r="G164" s="248" t="s">
        <v>227</v>
      </c>
      <c r="H164" s="249">
        <v>32.899999999999999</v>
      </c>
      <c r="I164" s="250"/>
      <c r="J164" s="251">
        <f>ROUND(I164*H164,2)</f>
        <v>0</v>
      </c>
      <c r="K164" s="252"/>
      <c r="L164" s="45"/>
      <c r="M164" s="253" t="s">
        <v>1</v>
      </c>
      <c r="N164" s="254" t="s">
        <v>38</v>
      </c>
      <c r="O164" s="92"/>
      <c r="P164" s="255">
        <f>O164*H164</f>
        <v>0</v>
      </c>
      <c r="Q164" s="255">
        <v>0</v>
      </c>
      <c r="R164" s="255">
        <f>Q164*H164</f>
        <v>0</v>
      </c>
      <c r="S164" s="255">
        <v>0</v>
      </c>
      <c r="T164" s="256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57" t="s">
        <v>258</v>
      </c>
      <c r="AT164" s="257" t="s">
        <v>162</v>
      </c>
      <c r="AU164" s="257" t="s">
        <v>81</v>
      </c>
      <c r="AY164" s="18" t="s">
        <v>160</v>
      </c>
      <c r="BE164" s="258">
        <f>IF(N164="základní",J164,0)</f>
        <v>0</v>
      </c>
      <c r="BF164" s="258">
        <f>IF(N164="snížená",J164,0)</f>
        <v>0</v>
      </c>
      <c r="BG164" s="258">
        <f>IF(N164="zákl. přenesená",J164,0)</f>
        <v>0</v>
      </c>
      <c r="BH164" s="258">
        <f>IF(N164="sníž. přenesená",J164,0)</f>
        <v>0</v>
      </c>
      <c r="BI164" s="258">
        <f>IF(N164="nulová",J164,0)</f>
        <v>0</v>
      </c>
      <c r="BJ164" s="18" t="s">
        <v>77</v>
      </c>
      <c r="BK164" s="258">
        <f>ROUND(I164*H164,2)</f>
        <v>0</v>
      </c>
      <c r="BL164" s="18" t="s">
        <v>258</v>
      </c>
      <c r="BM164" s="257" t="s">
        <v>1562</v>
      </c>
    </row>
    <row r="165" s="13" customFormat="1">
      <c r="A165" s="13"/>
      <c r="B165" s="259"/>
      <c r="C165" s="260"/>
      <c r="D165" s="261" t="s">
        <v>168</v>
      </c>
      <c r="E165" s="262" t="s">
        <v>1</v>
      </c>
      <c r="F165" s="263" t="s">
        <v>1563</v>
      </c>
      <c r="G165" s="260"/>
      <c r="H165" s="264">
        <v>32.899999999999999</v>
      </c>
      <c r="I165" s="265"/>
      <c r="J165" s="260"/>
      <c r="K165" s="260"/>
      <c r="L165" s="266"/>
      <c r="M165" s="267"/>
      <c r="N165" s="268"/>
      <c r="O165" s="268"/>
      <c r="P165" s="268"/>
      <c r="Q165" s="268"/>
      <c r="R165" s="268"/>
      <c r="S165" s="268"/>
      <c r="T165" s="26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70" t="s">
        <v>168</v>
      </c>
      <c r="AU165" s="270" t="s">
        <v>81</v>
      </c>
      <c r="AV165" s="13" t="s">
        <v>81</v>
      </c>
      <c r="AW165" s="13" t="s">
        <v>30</v>
      </c>
      <c r="AX165" s="13" t="s">
        <v>73</v>
      </c>
      <c r="AY165" s="270" t="s">
        <v>160</v>
      </c>
    </row>
    <row r="166" s="2" customFormat="1" ht="16.5" customHeight="1">
      <c r="A166" s="39"/>
      <c r="B166" s="40"/>
      <c r="C166" s="245" t="s">
        <v>293</v>
      </c>
      <c r="D166" s="245" t="s">
        <v>162</v>
      </c>
      <c r="E166" s="246" t="s">
        <v>1564</v>
      </c>
      <c r="F166" s="247" t="s">
        <v>1565</v>
      </c>
      <c r="G166" s="248" t="s">
        <v>227</v>
      </c>
      <c r="H166" s="249">
        <v>18.899999999999999</v>
      </c>
      <c r="I166" s="250"/>
      <c r="J166" s="251">
        <f>ROUND(I166*H166,2)</f>
        <v>0</v>
      </c>
      <c r="K166" s="252"/>
      <c r="L166" s="45"/>
      <c r="M166" s="253" t="s">
        <v>1</v>
      </c>
      <c r="N166" s="254" t="s">
        <v>38</v>
      </c>
      <c r="O166" s="92"/>
      <c r="P166" s="255">
        <f>O166*H166</f>
        <v>0</v>
      </c>
      <c r="Q166" s="255">
        <v>0</v>
      </c>
      <c r="R166" s="255">
        <f>Q166*H166</f>
        <v>0</v>
      </c>
      <c r="S166" s="255">
        <v>0</v>
      </c>
      <c r="T166" s="256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57" t="s">
        <v>258</v>
      </c>
      <c r="AT166" s="257" t="s">
        <v>162</v>
      </c>
      <c r="AU166" s="257" t="s">
        <v>81</v>
      </c>
      <c r="AY166" s="18" t="s">
        <v>160</v>
      </c>
      <c r="BE166" s="258">
        <f>IF(N166="základní",J166,0)</f>
        <v>0</v>
      </c>
      <c r="BF166" s="258">
        <f>IF(N166="snížená",J166,0)</f>
        <v>0</v>
      </c>
      <c r="BG166" s="258">
        <f>IF(N166="zákl. přenesená",J166,0)</f>
        <v>0</v>
      </c>
      <c r="BH166" s="258">
        <f>IF(N166="sníž. přenesená",J166,0)</f>
        <v>0</v>
      </c>
      <c r="BI166" s="258">
        <f>IF(N166="nulová",J166,0)</f>
        <v>0</v>
      </c>
      <c r="BJ166" s="18" t="s">
        <v>77</v>
      </c>
      <c r="BK166" s="258">
        <f>ROUND(I166*H166,2)</f>
        <v>0</v>
      </c>
      <c r="BL166" s="18" t="s">
        <v>258</v>
      </c>
      <c r="BM166" s="257" t="s">
        <v>1566</v>
      </c>
    </row>
    <row r="167" s="13" customFormat="1">
      <c r="A167" s="13"/>
      <c r="B167" s="259"/>
      <c r="C167" s="260"/>
      <c r="D167" s="261" t="s">
        <v>168</v>
      </c>
      <c r="E167" s="262" t="s">
        <v>1</v>
      </c>
      <c r="F167" s="263" t="s">
        <v>1567</v>
      </c>
      <c r="G167" s="260"/>
      <c r="H167" s="264">
        <v>18.899999999999999</v>
      </c>
      <c r="I167" s="265"/>
      <c r="J167" s="260"/>
      <c r="K167" s="260"/>
      <c r="L167" s="266"/>
      <c r="M167" s="267"/>
      <c r="N167" s="268"/>
      <c r="O167" s="268"/>
      <c r="P167" s="268"/>
      <c r="Q167" s="268"/>
      <c r="R167" s="268"/>
      <c r="S167" s="268"/>
      <c r="T167" s="26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70" t="s">
        <v>168</v>
      </c>
      <c r="AU167" s="270" t="s">
        <v>81</v>
      </c>
      <c r="AV167" s="13" t="s">
        <v>81</v>
      </c>
      <c r="AW167" s="13" t="s">
        <v>30</v>
      </c>
      <c r="AX167" s="13" t="s">
        <v>77</v>
      </c>
      <c r="AY167" s="270" t="s">
        <v>160</v>
      </c>
    </row>
    <row r="168" s="2" customFormat="1" ht="16.5" customHeight="1">
      <c r="A168" s="39"/>
      <c r="B168" s="40"/>
      <c r="C168" s="245" t="s">
        <v>298</v>
      </c>
      <c r="D168" s="245" t="s">
        <v>162</v>
      </c>
      <c r="E168" s="246" t="s">
        <v>1568</v>
      </c>
      <c r="F168" s="247" t="s">
        <v>1569</v>
      </c>
      <c r="G168" s="248" t="s">
        <v>1502</v>
      </c>
      <c r="H168" s="249">
        <v>0.070000000000000007</v>
      </c>
      <c r="I168" s="250"/>
      <c r="J168" s="251">
        <f>ROUND(I168*H168,2)</f>
        <v>0</v>
      </c>
      <c r="K168" s="252"/>
      <c r="L168" s="45"/>
      <c r="M168" s="253" t="s">
        <v>1</v>
      </c>
      <c r="N168" s="254" t="s">
        <v>38</v>
      </c>
      <c r="O168" s="92"/>
      <c r="P168" s="255">
        <f>O168*H168</f>
        <v>0</v>
      </c>
      <c r="Q168" s="255">
        <v>0</v>
      </c>
      <c r="R168" s="255">
        <f>Q168*H168</f>
        <v>0</v>
      </c>
      <c r="S168" s="255">
        <v>0</v>
      </c>
      <c r="T168" s="256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57" t="s">
        <v>258</v>
      </c>
      <c r="AT168" s="257" t="s">
        <v>162</v>
      </c>
      <c r="AU168" s="257" t="s">
        <v>81</v>
      </c>
      <c r="AY168" s="18" t="s">
        <v>160</v>
      </c>
      <c r="BE168" s="258">
        <f>IF(N168="základní",J168,0)</f>
        <v>0</v>
      </c>
      <c r="BF168" s="258">
        <f>IF(N168="snížená",J168,0)</f>
        <v>0</v>
      </c>
      <c r="BG168" s="258">
        <f>IF(N168="zákl. přenesená",J168,0)</f>
        <v>0</v>
      </c>
      <c r="BH168" s="258">
        <f>IF(N168="sníž. přenesená",J168,0)</f>
        <v>0</v>
      </c>
      <c r="BI168" s="258">
        <f>IF(N168="nulová",J168,0)</f>
        <v>0</v>
      </c>
      <c r="BJ168" s="18" t="s">
        <v>77</v>
      </c>
      <c r="BK168" s="258">
        <f>ROUND(I168*H168,2)</f>
        <v>0</v>
      </c>
      <c r="BL168" s="18" t="s">
        <v>258</v>
      </c>
      <c r="BM168" s="257" t="s">
        <v>1570</v>
      </c>
    </row>
    <row r="169" s="2" customFormat="1" ht="16.5" customHeight="1">
      <c r="A169" s="39"/>
      <c r="B169" s="40"/>
      <c r="C169" s="245" t="s">
        <v>304</v>
      </c>
      <c r="D169" s="245" t="s">
        <v>162</v>
      </c>
      <c r="E169" s="246" t="s">
        <v>1571</v>
      </c>
      <c r="F169" s="247" t="s">
        <v>1572</v>
      </c>
      <c r="G169" s="248" t="s">
        <v>227</v>
      </c>
      <c r="H169" s="249">
        <v>1</v>
      </c>
      <c r="I169" s="250"/>
      <c r="J169" s="251">
        <f>ROUND(I169*H169,2)</f>
        <v>0</v>
      </c>
      <c r="K169" s="252"/>
      <c r="L169" s="45"/>
      <c r="M169" s="253" t="s">
        <v>1</v>
      </c>
      <c r="N169" s="254" t="s">
        <v>38</v>
      </c>
      <c r="O169" s="92"/>
      <c r="P169" s="255">
        <f>O169*H169</f>
        <v>0</v>
      </c>
      <c r="Q169" s="255">
        <v>0</v>
      </c>
      <c r="R169" s="255">
        <f>Q169*H169</f>
        <v>0</v>
      </c>
      <c r="S169" s="255">
        <v>0</v>
      </c>
      <c r="T169" s="256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57" t="s">
        <v>258</v>
      </c>
      <c r="AT169" s="257" t="s">
        <v>162</v>
      </c>
      <c r="AU169" s="257" t="s">
        <v>81</v>
      </c>
      <c r="AY169" s="18" t="s">
        <v>160</v>
      </c>
      <c r="BE169" s="258">
        <f>IF(N169="základní",J169,0)</f>
        <v>0</v>
      </c>
      <c r="BF169" s="258">
        <f>IF(N169="snížená",J169,0)</f>
        <v>0</v>
      </c>
      <c r="BG169" s="258">
        <f>IF(N169="zákl. přenesená",J169,0)</f>
        <v>0</v>
      </c>
      <c r="BH169" s="258">
        <f>IF(N169="sníž. přenesená",J169,0)</f>
        <v>0</v>
      </c>
      <c r="BI169" s="258">
        <f>IF(N169="nulová",J169,0)</f>
        <v>0</v>
      </c>
      <c r="BJ169" s="18" t="s">
        <v>77</v>
      </c>
      <c r="BK169" s="258">
        <f>ROUND(I169*H169,2)</f>
        <v>0</v>
      </c>
      <c r="BL169" s="18" t="s">
        <v>258</v>
      </c>
      <c r="BM169" s="257" t="s">
        <v>1573</v>
      </c>
    </row>
    <row r="170" s="12" customFormat="1" ht="22.8" customHeight="1">
      <c r="A170" s="12"/>
      <c r="B170" s="229"/>
      <c r="C170" s="230"/>
      <c r="D170" s="231" t="s">
        <v>72</v>
      </c>
      <c r="E170" s="243" t="s">
        <v>1574</v>
      </c>
      <c r="F170" s="243" t="s">
        <v>1575</v>
      </c>
      <c r="G170" s="230"/>
      <c r="H170" s="230"/>
      <c r="I170" s="233"/>
      <c r="J170" s="244">
        <f>BK170</f>
        <v>0</v>
      </c>
      <c r="K170" s="230"/>
      <c r="L170" s="235"/>
      <c r="M170" s="236"/>
      <c r="N170" s="237"/>
      <c r="O170" s="237"/>
      <c r="P170" s="238">
        <f>SUM(P171:P173)</f>
        <v>0</v>
      </c>
      <c r="Q170" s="237"/>
      <c r="R170" s="238">
        <f>SUM(R171:R173)</f>
        <v>0</v>
      </c>
      <c r="S170" s="237"/>
      <c r="T170" s="239">
        <f>SUM(T171:T173)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40" t="s">
        <v>81</v>
      </c>
      <c r="AT170" s="241" t="s">
        <v>72</v>
      </c>
      <c r="AU170" s="241" t="s">
        <v>77</v>
      </c>
      <c r="AY170" s="240" t="s">
        <v>160</v>
      </c>
      <c r="BK170" s="242">
        <f>SUM(BK171:BK173)</f>
        <v>0</v>
      </c>
    </row>
    <row r="171" s="2" customFormat="1" ht="21.75" customHeight="1">
      <c r="A171" s="39"/>
      <c r="B171" s="40"/>
      <c r="C171" s="245" t="s">
        <v>309</v>
      </c>
      <c r="D171" s="245" t="s">
        <v>162</v>
      </c>
      <c r="E171" s="246" t="s">
        <v>1576</v>
      </c>
      <c r="F171" s="247" t="s">
        <v>1577</v>
      </c>
      <c r="G171" s="248" t="s">
        <v>1578</v>
      </c>
      <c r="H171" s="249">
        <v>1</v>
      </c>
      <c r="I171" s="250"/>
      <c r="J171" s="251">
        <f>ROUND(I171*H171,2)</f>
        <v>0</v>
      </c>
      <c r="K171" s="252"/>
      <c r="L171" s="45"/>
      <c r="M171" s="253" t="s">
        <v>1</v>
      </c>
      <c r="N171" s="254" t="s">
        <v>38</v>
      </c>
      <c r="O171" s="92"/>
      <c r="P171" s="255">
        <f>O171*H171</f>
        <v>0</v>
      </c>
      <c r="Q171" s="255">
        <v>0</v>
      </c>
      <c r="R171" s="255">
        <f>Q171*H171</f>
        <v>0</v>
      </c>
      <c r="S171" s="255">
        <v>0</v>
      </c>
      <c r="T171" s="256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57" t="s">
        <v>258</v>
      </c>
      <c r="AT171" s="257" t="s">
        <v>162</v>
      </c>
      <c r="AU171" s="257" t="s">
        <v>81</v>
      </c>
      <c r="AY171" s="18" t="s">
        <v>160</v>
      </c>
      <c r="BE171" s="258">
        <f>IF(N171="základní",J171,0)</f>
        <v>0</v>
      </c>
      <c r="BF171" s="258">
        <f>IF(N171="snížená",J171,0)</f>
        <v>0</v>
      </c>
      <c r="BG171" s="258">
        <f>IF(N171="zákl. přenesená",J171,0)</f>
        <v>0</v>
      </c>
      <c r="BH171" s="258">
        <f>IF(N171="sníž. přenesená",J171,0)</f>
        <v>0</v>
      </c>
      <c r="BI171" s="258">
        <f>IF(N171="nulová",J171,0)</f>
        <v>0</v>
      </c>
      <c r="BJ171" s="18" t="s">
        <v>77</v>
      </c>
      <c r="BK171" s="258">
        <f>ROUND(I171*H171,2)</f>
        <v>0</v>
      </c>
      <c r="BL171" s="18" t="s">
        <v>258</v>
      </c>
      <c r="BM171" s="257" t="s">
        <v>1579</v>
      </c>
    </row>
    <row r="172" s="2" customFormat="1" ht="16.5" customHeight="1">
      <c r="A172" s="39"/>
      <c r="B172" s="40"/>
      <c r="C172" s="245" t="s">
        <v>319</v>
      </c>
      <c r="D172" s="245" t="s">
        <v>162</v>
      </c>
      <c r="E172" s="246" t="s">
        <v>1580</v>
      </c>
      <c r="F172" s="247" t="s">
        <v>1581</v>
      </c>
      <c r="G172" s="248" t="s">
        <v>1502</v>
      </c>
      <c r="H172" s="249">
        <v>0.14000000000000001</v>
      </c>
      <c r="I172" s="250"/>
      <c r="J172" s="251">
        <f>ROUND(I172*H172,2)</f>
        <v>0</v>
      </c>
      <c r="K172" s="252"/>
      <c r="L172" s="45"/>
      <c r="M172" s="253" t="s">
        <v>1</v>
      </c>
      <c r="N172" s="254" t="s">
        <v>38</v>
      </c>
      <c r="O172" s="92"/>
      <c r="P172" s="255">
        <f>O172*H172</f>
        <v>0</v>
      </c>
      <c r="Q172" s="255">
        <v>0</v>
      </c>
      <c r="R172" s="255">
        <f>Q172*H172</f>
        <v>0</v>
      </c>
      <c r="S172" s="255">
        <v>0</v>
      </c>
      <c r="T172" s="256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57" t="s">
        <v>258</v>
      </c>
      <c r="AT172" s="257" t="s">
        <v>162</v>
      </c>
      <c r="AU172" s="257" t="s">
        <v>81</v>
      </c>
      <c r="AY172" s="18" t="s">
        <v>160</v>
      </c>
      <c r="BE172" s="258">
        <f>IF(N172="základní",J172,0)</f>
        <v>0</v>
      </c>
      <c r="BF172" s="258">
        <f>IF(N172="snížená",J172,0)</f>
        <v>0</v>
      </c>
      <c r="BG172" s="258">
        <f>IF(N172="zákl. přenesená",J172,0)</f>
        <v>0</v>
      </c>
      <c r="BH172" s="258">
        <f>IF(N172="sníž. přenesená",J172,0)</f>
        <v>0</v>
      </c>
      <c r="BI172" s="258">
        <f>IF(N172="nulová",J172,0)</f>
        <v>0</v>
      </c>
      <c r="BJ172" s="18" t="s">
        <v>77</v>
      </c>
      <c r="BK172" s="258">
        <f>ROUND(I172*H172,2)</f>
        <v>0</v>
      </c>
      <c r="BL172" s="18" t="s">
        <v>258</v>
      </c>
      <c r="BM172" s="257" t="s">
        <v>1582</v>
      </c>
    </row>
    <row r="173" s="2" customFormat="1" ht="21.75" customHeight="1">
      <c r="A173" s="39"/>
      <c r="B173" s="40"/>
      <c r="C173" s="245" t="s">
        <v>324</v>
      </c>
      <c r="D173" s="245" t="s">
        <v>162</v>
      </c>
      <c r="E173" s="246" t="s">
        <v>1583</v>
      </c>
      <c r="F173" s="247" t="s">
        <v>1584</v>
      </c>
      <c r="G173" s="248" t="s">
        <v>528</v>
      </c>
      <c r="H173" s="249">
        <v>1</v>
      </c>
      <c r="I173" s="250"/>
      <c r="J173" s="251">
        <f>ROUND(I173*H173,2)</f>
        <v>0</v>
      </c>
      <c r="K173" s="252"/>
      <c r="L173" s="45"/>
      <c r="M173" s="253" t="s">
        <v>1</v>
      </c>
      <c r="N173" s="254" t="s">
        <v>38</v>
      </c>
      <c r="O173" s="92"/>
      <c r="P173" s="255">
        <f>O173*H173</f>
        <v>0</v>
      </c>
      <c r="Q173" s="255">
        <v>0</v>
      </c>
      <c r="R173" s="255">
        <f>Q173*H173</f>
        <v>0</v>
      </c>
      <c r="S173" s="255">
        <v>0</v>
      </c>
      <c r="T173" s="256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57" t="s">
        <v>258</v>
      </c>
      <c r="AT173" s="257" t="s">
        <v>162</v>
      </c>
      <c r="AU173" s="257" t="s">
        <v>81</v>
      </c>
      <c r="AY173" s="18" t="s">
        <v>160</v>
      </c>
      <c r="BE173" s="258">
        <f>IF(N173="základní",J173,0)</f>
        <v>0</v>
      </c>
      <c r="BF173" s="258">
        <f>IF(N173="snížená",J173,0)</f>
        <v>0</v>
      </c>
      <c r="BG173" s="258">
        <f>IF(N173="zákl. přenesená",J173,0)</f>
        <v>0</v>
      </c>
      <c r="BH173" s="258">
        <f>IF(N173="sníž. přenesená",J173,0)</f>
        <v>0</v>
      </c>
      <c r="BI173" s="258">
        <f>IF(N173="nulová",J173,0)</f>
        <v>0</v>
      </c>
      <c r="BJ173" s="18" t="s">
        <v>77</v>
      </c>
      <c r="BK173" s="258">
        <f>ROUND(I173*H173,2)</f>
        <v>0</v>
      </c>
      <c r="BL173" s="18" t="s">
        <v>258</v>
      </c>
      <c r="BM173" s="257" t="s">
        <v>1585</v>
      </c>
    </row>
    <row r="174" s="12" customFormat="1" ht="22.8" customHeight="1">
      <c r="A174" s="12"/>
      <c r="B174" s="229"/>
      <c r="C174" s="230"/>
      <c r="D174" s="231" t="s">
        <v>72</v>
      </c>
      <c r="E174" s="243" t="s">
        <v>1586</v>
      </c>
      <c r="F174" s="243" t="s">
        <v>1587</v>
      </c>
      <c r="G174" s="230"/>
      <c r="H174" s="230"/>
      <c r="I174" s="233"/>
      <c r="J174" s="244">
        <f>BK174</f>
        <v>0</v>
      </c>
      <c r="K174" s="230"/>
      <c r="L174" s="235"/>
      <c r="M174" s="236"/>
      <c r="N174" s="237"/>
      <c r="O174" s="237"/>
      <c r="P174" s="238">
        <f>SUM(P175:P188)</f>
        <v>0</v>
      </c>
      <c r="Q174" s="237"/>
      <c r="R174" s="238">
        <f>SUM(R175:R188)</f>
        <v>0</v>
      </c>
      <c r="S174" s="237"/>
      <c r="T174" s="239">
        <f>SUM(T175:T188)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40" t="s">
        <v>81</v>
      </c>
      <c r="AT174" s="241" t="s">
        <v>72</v>
      </c>
      <c r="AU174" s="241" t="s">
        <v>77</v>
      </c>
      <c r="AY174" s="240" t="s">
        <v>160</v>
      </c>
      <c r="BK174" s="242">
        <f>SUM(BK175:BK188)</f>
        <v>0</v>
      </c>
    </row>
    <row r="175" s="2" customFormat="1" ht="16.5" customHeight="1">
      <c r="A175" s="39"/>
      <c r="B175" s="40"/>
      <c r="C175" s="245" t="s">
        <v>334</v>
      </c>
      <c r="D175" s="245" t="s">
        <v>162</v>
      </c>
      <c r="E175" s="246" t="s">
        <v>1588</v>
      </c>
      <c r="F175" s="247" t="s">
        <v>1589</v>
      </c>
      <c r="G175" s="248" t="s">
        <v>230</v>
      </c>
      <c r="H175" s="249">
        <v>1</v>
      </c>
      <c r="I175" s="250"/>
      <c r="J175" s="251">
        <f>ROUND(I175*H175,2)</f>
        <v>0</v>
      </c>
      <c r="K175" s="252"/>
      <c r="L175" s="45"/>
      <c r="M175" s="253" t="s">
        <v>1</v>
      </c>
      <c r="N175" s="254" t="s">
        <v>38</v>
      </c>
      <c r="O175" s="92"/>
      <c r="P175" s="255">
        <f>O175*H175</f>
        <v>0</v>
      </c>
      <c r="Q175" s="255">
        <v>0</v>
      </c>
      <c r="R175" s="255">
        <f>Q175*H175</f>
        <v>0</v>
      </c>
      <c r="S175" s="255">
        <v>0</v>
      </c>
      <c r="T175" s="256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57" t="s">
        <v>258</v>
      </c>
      <c r="AT175" s="257" t="s">
        <v>162</v>
      </c>
      <c r="AU175" s="257" t="s">
        <v>81</v>
      </c>
      <c r="AY175" s="18" t="s">
        <v>160</v>
      </c>
      <c r="BE175" s="258">
        <f>IF(N175="základní",J175,0)</f>
        <v>0</v>
      </c>
      <c r="BF175" s="258">
        <f>IF(N175="snížená",J175,0)</f>
        <v>0</v>
      </c>
      <c r="BG175" s="258">
        <f>IF(N175="zákl. přenesená",J175,0)</f>
        <v>0</v>
      </c>
      <c r="BH175" s="258">
        <f>IF(N175="sníž. přenesená",J175,0)</f>
        <v>0</v>
      </c>
      <c r="BI175" s="258">
        <f>IF(N175="nulová",J175,0)</f>
        <v>0</v>
      </c>
      <c r="BJ175" s="18" t="s">
        <v>77</v>
      </c>
      <c r="BK175" s="258">
        <f>ROUND(I175*H175,2)</f>
        <v>0</v>
      </c>
      <c r="BL175" s="18" t="s">
        <v>258</v>
      </c>
      <c r="BM175" s="257" t="s">
        <v>1590</v>
      </c>
    </row>
    <row r="176" s="2" customFormat="1" ht="16.5" customHeight="1">
      <c r="A176" s="39"/>
      <c r="B176" s="40"/>
      <c r="C176" s="245" t="s">
        <v>339</v>
      </c>
      <c r="D176" s="245" t="s">
        <v>162</v>
      </c>
      <c r="E176" s="246" t="s">
        <v>1591</v>
      </c>
      <c r="F176" s="247" t="s">
        <v>1592</v>
      </c>
      <c r="G176" s="248" t="s">
        <v>230</v>
      </c>
      <c r="H176" s="249">
        <v>96.599999999999994</v>
      </c>
      <c r="I176" s="250"/>
      <c r="J176" s="251">
        <f>ROUND(I176*H176,2)</f>
        <v>0</v>
      </c>
      <c r="K176" s="252"/>
      <c r="L176" s="45"/>
      <c r="M176" s="253" t="s">
        <v>1</v>
      </c>
      <c r="N176" s="254" t="s">
        <v>38</v>
      </c>
      <c r="O176" s="92"/>
      <c r="P176" s="255">
        <f>O176*H176</f>
        <v>0</v>
      </c>
      <c r="Q176" s="255">
        <v>0</v>
      </c>
      <c r="R176" s="255">
        <f>Q176*H176</f>
        <v>0</v>
      </c>
      <c r="S176" s="255">
        <v>0</v>
      </c>
      <c r="T176" s="256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57" t="s">
        <v>258</v>
      </c>
      <c r="AT176" s="257" t="s">
        <v>162</v>
      </c>
      <c r="AU176" s="257" t="s">
        <v>81</v>
      </c>
      <c r="AY176" s="18" t="s">
        <v>160</v>
      </c>
      <c r="BE176" s="258">
        <f>IF(N176="základní",J176,0)</f>
        <v>0</v>
      </c>
      <c r="BF176" s="258">
        <f>IF(N176="snížená",J176,0)</f>
        <v>0</v>
      </c>
      <c r="BG176" s="258">
        <f>IF(N176="zákl. přenesená",J176,0)</f>
        <v>0</v>
      </c>
      <c r="BH176" s="258">
        <f>IF(N176="sníž. přenesená",J176,0)</f>
        <v>0</v>
      </c>
      <c r="BI176" s="258">
        <f>IF(N176="nulová",J176,0)</f>
        <v>0</v>
      </c>
      <c r="BJ176" s="18" t="s">
        <v>77</v>
      </c>
      <c r="BK176" s="258">
        <f>ROUND(I176*H176,2)</f>
        <v>0</v>
      </c>
      <c r="BL176" s="18" t="s">
        <v>258</v>
      </c>
      <c r="BM176" s="257" t="s">
        <v>1593</v>
      </c>
    </row>
    <row r="177" s="13" customFormat="1">
      <c r="A177" s="13"/>
      <c r="B177" s="259"/>
      <c r="C177" s="260"/>
      <c r="D177" s="261" t="s">
        <v>168</v>
      </c>
      <c r="E177" s="262" t="s">
        <v>1</v>
      </c>
      <c r="F177" s="263" t="s">
        <v>1551</v>
      </c>
      <c r="G177" s="260"/>
      <c r="H177" s="264">
        <v>96.599999999999994</v>
      </c>
      <c r="I177" s="265"/>
      <c r="J177" s="260"/>
      <c r="K177" s="260"/>
      <c r="L177" s="266"/>
      <c r="M177" s="267"/>
      <c r="N177" s="268"/>
      <c r="O177" s="268"/>
      <c r="P177" s="268"/>
      <c r="Q177" s="268"/>
      <c r="R177" s="268"/>
      <c r="S177" s="268"/>
      <c r="T177" s="26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70" t="s">
        <v>168</v>
      </c>
      <c r="AU177" s="270" t="s">
        <v>81</v>
      </c>
      <c r="AV177" s="13" t="s">
        <v>81</v>
      </c>
      <c r="AW177" s="13" t="s">
        <v>30</v>
      </c>
      <c r="AX177" s="13" t="s">
        <v>77</v>
      </c>
      <c r="AY177" s="270" t="s">
        <v>160</v>
      </c>
    </row>
    <row r="178" s="2" customFormat="1" ht="16.5" customHeight="1">
      <c r="A178" s="39"/>
      <c r="B178" s="40"/>
      <c r="C178" s="245" t="s">
        <v>343</v>
      </c>
      <c r="D178" s="245" t="s">
        <v>162</v>
      </c>
      <c r="E178" s="246" t="s">
        <v>1594</v>
      </c>
      <c r="F178" s="247" t="s">
        <v>1595</v>
      </c>
      <c r="G178" s="248" t="s">
        <v>230</v>
      </c>
      <c r="H178" s="249">
        <v>119.7</v>
      </c>
      <c r="I178" s="250"/>
      <c r="J178" s="251">
        <f>ROUND(I178*H178,2)</f>
        <v>0</v>
      </c>
      <c r="K178" s="252"/>
      <c r="L178" s="45"/>
      <c r="M178" s="253" t="s">
        <v>1</v>
      </c>
      <c r="N178" s="254" t="s">
        <v>38</v>
      </c>
      <c r="O178" s="92"/>
      <c r="P178" s="255">
        <f>O178*H178</f>
        <v>0</v>
      </c>
      <c r="Q178" s="255">
        <v>0</v>
      </c>
      <c r="R178" s="255">
        <f>Q178*H178</f>
        <v>0</v>
      </c>
      <c r="S178" s="255">
        <v>0</v>
      </c>
      <c r="T178" s="256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57" t="s">
        <v>258</v>
      </c>
      <c r="AT178" s="257" t="s">
        <v>162</v>
      </c>
      <c r="AU178" s="257" t="s">
        <v>81</v>
      </c>
      <c r="AY178" s="18" t="s">
        <v>160</v>
      </c>
      <c r="BE178" s="258">
        <f>IF(N178="základní",J178,0)</f>
        <v>0</v>
      </c>
      <c r="BF178" s="258">
        <f>IF(N178="snížená",J178,0)</f>
        <v>0</v>
      </c>
      <c r="BG178" s="258">
        <f>IF(N178="zákl. přenesená",J178,0)</f>
        <v>0</v>
      </c>
      <c r="BH178" s="258">
        <f>IF(N178="sníž. přenesená",J178,0)</f>
        <v>0</v>
      </c>
      <c r="BI178" s="258">
        <f>IF(N178="nulová",J178,0)</f>
        <v>0</v>
      </c>
      <c r="BJ178" s="18" t="s">
        <v>77</v>
      </c>
      <c r="BK178" s="258">
        <f>ROUND(I178*H178,2)</f>
        <v>0</v>
      </c>
      <c r="BL178" s="18" t="s">
        <v>258</v>
      </c>
      <c r="BM178" s="257" t="s">
        <v>1596</v>
      </c>
    </row>
    <row r="179" s="13" customFormat="1">
      <c r="A179" s="13"/>
      <c r="B179" s="259"/>
      <c r="C179" s="260"/>
      <c r="D179" s="261" t="s">
        <v>168</v>
      </c>
      <c r="E179" s="262" t="s">
        <v>1</v>
      </c>
      <c r="F179" s="263" t="s">
        <v>1555</v>
      </c>
      <c r="G179" s="260"/>
      <c r="H179" s="264">
        <v>119.7</v>
      </c>
      <c r="I179" s="265"/>
      <c r="J179" s="260"/>
      <c r="K179" s="260"/>
      <c r="L179" s="266"/>
      <c r="M179" s="267"/>
      <c r="N179" s="268"/>
      <c r="O179" s="268"/>
      <c r="P179" s="268"/>
      <c r="Q179" s="268"/>
      <c r="R179" s="268"/>
      <c r="S179" s="268"/>
      <c r="T179" s="26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70" t="s">
        <v>168</v>
      </c>
      <c r="AU179" s="270" t="s">
        <v>81</v>
      </c>
      <c r="AV179" s="13" t="s">
        <v>81</v>
      </c>
      <c r="AW179" s="13" t="s">
        <v>30</v>
      </c>
      <c r="AX179" s="13" t="s">
        <v>77</v>
      </c>
      <c r="AY179" s="270" t="s">
        <v>160</v>
      </c>
    </row>
    <row r="180" s="2" customFormat="1" ht="16.5" customHeight="1">
      <c r="A180" s="39"/>
      <c r="B180" s="40"/>
      <c r="C180" s="245" t="s">
        <v>348</v>
      </c>
      <c r="D180" s="245" t="s">
        <v>162</v>
      </c>
      <c r="E180" s="246" t="s">
        <v>1597</v>
      </c>
      <c r="F180" s="247" t="s">
        <v>1598</v>
      </c>
      <c r="G180" s="248" t="s">
        <v>230</v>
      </c>
      <c r="H180" s="249">
        <v>36.399999999999999</v>
      </c>
      <c r="I180" s="250"/>
      <c r="J180" s="251">
        <f>ROUND(I180*H180,2)</f>
        <v>0</v>
      </c>
      <c r="K180" s="252"/>
      <c r="L180" s="45"/>
      <c r="M180" s="253" t="s">
        <v>1</v>
      </c>
      <c r="N180" s="254" t="s">
        <v>38</v>
      </c>
      <c r="O180" s="92"/>
      <c r="P180" s="255">
        <f>O180*H180</f>
        <v>0</v>
      </c>
      <c r="Q180" s="255">
        <v>0</v>
      </c>
      <c r="R180" s="255">
        <f>Q180*H180</f>
        <v>0</v>
      </c>
      <c r="S180" s="255">
        <v>0</v>
      </c>
      <c r="T180" s="256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57" t="s">
        <v>258</v>
      </c>
      <c r="AT180" s="257" t="s">
        <v>162</v>
      </c>
      <c r="AU180" s="257" t="s">
        <v>81</v>
      </c>
      <c r="AY180" s="18" t="s">
        <v>160</v>
      </c>
      <c r="BE180" s="258">
        <f>IF(N180="základní",J180,0)</f>
        <v>0</v>
      </c>
      <c r="BF180" s="258">
        <f>IF(N180="snížená",J180,0)</f>
        <v>0</v>
      </c>
      <c r="BG180" s="258">
        <f>IF(N180="zákl. přenesená",J180,0)</f>
        <v>0</v>
      </c>
      <c r="BH180" s="258">
        <f>IF(N180="sníž. přenesená",J180,0)</f>
        <v>0</v>
      </c>
      <c r="BI180" s="258">
        <f>IF(N180="nulová",J180,0)</f>
        <v>0</v>
      </c>
      <c r="BJ180" s="18" t="s">
        <v>77</v>
      </c>
      <c r="BK180" s="258">
        <f>ROUND(I180*H180,2)</f>
        <v>0</v>
      </c>
      <c r="BL180" s="18" t="s">
        <v>258</v>
      </c>
      <c r="BM180" s="257" t="s">
        <v>1599</v>
      </c>
    </row>
    <row r="181" s="13" customFormat="1">
      <c r="A181" s="13"/>
      <c r="B181" s="259"/>
      <c r="C181" s="260"/>
      <c r="D181" s="261" t="s">
        <v>168</v>
      </c>
      <c r="E181" s="262" t="s">
        <v>1</v>
      </c>
      <c r="F181" s="263" t="s">
        <v>1559</v>
      </c>
      <c r="G181" s="260"/>
      <c r="H181" s="264">
        <v>36.399999999999999</v>
      </c>
      <c r="I181" s="265"/>
      <c r="J181" s="260"/>
      <c r="K181" s="260"/>
      <c r="L181" s="266"/>
      <c r="M181" s="267"/>
      <c r="N181" s="268"/>
      <c r="O181" s="268"/>
      <c r="P181" s="268"/>
      <c r="Q181" s="268"/>
      <c r="R181" s="268"/>
      <c r="S181" s="268"/>
      <c r="T181" s="26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70" t="s">
        <v>168</v>
      </c>
      <c r="AU181" s="270" t="s">
        <v>81</v>
      </c>
      <c r="AV181" s="13" t="s">
        <v>81</v>
      </c>
      <c r="AW181" s="13" t="s">
        <v>30</v>
      </c>
      <c r="AX181" s="13" t="s">
        <v>77</v>
      </c>
      <c r="AY181" s="270" t="s">
        <v>160</v>
      </c>
    </row>
    <row r="182" s="2" customFormat="1" ht="16.5" customHeight="1">
      <c r="A182" s="39"/>
      <c r="B182" s="40"/>
      <c r="C182" s="245" t="s">
        <v>353</v>
      </c>
      <c r="D182" s="245" t="s">
        <v>162</v>
      </c>
      <c r="E182" s="246" t="s">
        <v>1600</v>
      </c>
      <c r="F182" s="247" t="s">
        <v>1601</v>
      </c>
      <c r="G182" s="248" t="s">
        <v>230</v>
      </c>
      <c r="H182" s="249">
        <v>32.899999999999999</v>
      </c>
      <c r="I182" s="250"/>
      <c r="J182" s="251">
        <f>ROUND(I182*H182,2)</f>
        <v>0</v>
      </c>
      <c r="K182" s="252"/>
      <c r="L182" s="45"/>
      <c r="M182" s="253" t="s">
        <v>1</v>
      </c>
      <c r="N182" s="254" t="s">
        <v>38</v>
      </c>
      <c r="O182" s="92"/>
      <c r="P182" s="255">
        <f>O182*H182</f>
        <v>0</v>
      </c>
      <c r="Q182" s="255">
        <v>0</v>
      </c>
      <c r="R182" s="255">
        <f>Q182*H182</f>
        <v>0</v>
      </c>
      <c r="S182" s="255">
        <v>0</v>
      </c>
      <c r="T182" s="256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57" t="s">
        <v>258</v>
      </c>
      <c r="AT182" s="257" t="s">
        <v>162</v>
      </c>
      <c r="AU182" s="257" t="s">
        <v>81</v>
      </c>
      <c r="AY182" s="18" t="s">
        <v>160</v>
      </c>
      <c r="BE182" s="258">
        <f>IF(N182="základní",J182,0)</f>
        <v>0</v>
      </c>
      <c r="BF182" s="258">
        <f>IF(N182="snížená",J182,0)</f>
        <v>0</v>
      </c>
      <c r="BG182" s="258">
        <f>IF(N182="zákl. přenesená",J182,0)</f>
        <v>0</v>
      </c>
      <c r="BH182" s="258">
        <f>IF(N182="sníž. přenesená",J182,0)</f>
        <v>0</v>
      </c>
      <c r="BI182" s="258">
        <f>IF(N182="nulová",J182,0)</f>
        <v>0</v>
      </c>
      <c r="BJ182" s="18" t="s">
        <v>77</v>
      </c>
      <c r="BK182" s="258">
        <f>ROUND(I182*H182,2)</f>
        <v>0</v>
      </c>
      <c r="BL182" s="18" t="s">
        <v>258</v>
      </c>
      <c r="BM182" s="257" t="s">
        <v>1602</v>
      </c>
    </row>
    <row r="183" s="13" customFormat="1">
      <c r="A183" s="13"/>
      <c r="B183" s="259"/>
      <c r="C183" s="260"/>
      <c r="D183" s="261" t="s">
        <v>168</v>
      </c>
      <c r="E183" s="262" t="s">
        <v>1</v>
      </c>
      <c r="F183" s="263" t="s">
        <v>1563</v>
      </c>
      <c r="G183" s="260"/>
      <c r="H183" s="264">
        <v>32.899999999999999</v>
      </c>
      <c r="I183" s="265"/>
      <c r="J183" s="260"/>
      <c r="K183" s="260"/>
      <c r="L183" s="266"/>
      <c r="M183" s="267"/>
      <c r="N183" s="268"/>
      <c r="O183" s="268"/>
      <c r="P183" s="268"/>
      <c r="Q183" s="268"/>
      <c r="R183" s="268"/>
      <c r="S183" s="268"/>
      <c r="T183" s="26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70" t="s">
        <v>168</v>
      </c>
      <c r="AU183" s="270" t="s">
        <v>81</v>
      </c>
      <c r="AV183" s="13" t="s">
        <v>81</v>
      </c>
      <c r="AW183" s="13" t="s">
        <v>30</v>
      </c>
      <c r="AX183" s="13" t="s">
        <v>77</v>
      </c>
      <c r="AY183" s="270" t="s">
        <v>160</v>
      </c>
    </row>
    <row r="184" s="2" customFormat="1" ht="16.5" customHeight="1">
      <c r="A184" s="39"/>
      <c r="B184" s="40"/>
      <c r="C184" s="245" t="s">
        <v>358</v>
      </c>
      <c r="D184" s="245" t="s">
        <v>162</v>
      </c>
      <c r="E184" s="246" t="s">
        <v>1603</v>
      </c>
      <c r="F184" s="247" t="s">
        <v>1604</v>
      </c>
      <c r="G184" s="248" t="s">
        <v>230</v>
      </c>
      <c r="H184" s="249">
        <v>18.899999999999999</v>
      </c>
      <c r="I184" s="250"/>
      <c r="J184" s="251">
        <f>ROUND(I184*H184,2)</f>
        <v>0</v>
      </c>
      <c r="K184" s="252"/>
      <c r="L184" s="45"/>
      <c r="M184" s="253" t="s">
        <v>1</v>
      </c>
      <c r="N184" s="254" t="s">
        <v>38</v>
      </c>
      <c r="O184" s="92"/>
      <c r="P184" s="255">
        <f>O184*H184</f>
        <v>0</v>
      </c>
      <c r="Q184" s="255">
        <v>0</v>
      </c>
      <c r="R184" s="255">
        <f>Q184*H184</f>
        <v>0</v>
      </c>
      <c r="S184" s="255">
        <v>0</v>
      </c>
      <c r="T184" s="256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57" t="s">
        <v>258</v>
      </c>
      <c r="AT184" s="257" t="s">
        <v>162</v>
      </c>
      <c r="AU184" s="257" t="s">
        <v>81</v>
      </c>
      <c r="AY184" s="18" t="s">
        <v>160</v>
      </c>
      <c r="BE184" s="258">
        <f>IF(N184="základní",J184,0)</f>
        <v>0</v>
      </c>
      <c r="BF184" s="258">
        <f>IF(N184="snížená",J184,0)</f>
        <v>0</v>
      </c>
      <c r="BG184" s="258">
        <f>IF(N184="zákl. přenesená",J184,0)</f>
        <v>0</v>
      </c>
      <c r="BH184" s="258">
        <f>IF(N184="sníž. přenesená",J184,0)</f>
        <v>0</v>
      </c>
      <c r="BI184" s="258">
        <f>IF(N184="nulová",J184,0)</f>
        <v>0</v>
      </c>
      <c r="BJ184" s="18" t="s">
        <v>77</v>
      </c>
      <c r="BK184" s="258">
        <f>ROUND(I184*H184,2)</f>
        <v>0</v>
      </c>
      <c r="BL184" s="18" t="s">
        <v>258</v>
      </c>
      <c r="BM184" s="257" t="s">
        <v>1605</v>
      </c>
    </row>
    <row r="185" s="13" customFormat="1">
      <c r="A185" s="13"/>
      <c r="B185" s="259"/>
      <c r="C185" s="260"/>
      <c r="D185" s="261" t="s">
        <v>168</v>
      </c>
      <c r="E185" s="262" t="s">
        <v>1</v>
      </c>
      <c r="F185" s="263" t="s">
        <v>1567</v>
      </c>
      <c r="G185" s="260"/>
      <c r="H185" s="264">
        <v>18.899999999999999</v>
      </c>
      <c r="I185" s="265"/>
      <c r="J185" s="260"/>
      <c r="K185" s="260"/>
      <c r="L185" s="266"/>
      <c r="M185" s="267"/>
      <c r="N185" s="268"/>
      <c r="O185" s="268"/>
      <c r="P185" s="268"/>
      <c r="Q185" s="268"/>
      <c r="R185" s="268"/>
      <c r="S185" s="268"/>
      <c r="T185" s="26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70" t="s">
        <v>168</v>
      </c>
      <c r="AU185" s="270" t="s">
        <v>81</v>
      </c>
      <c r="AV185" s="13" t="s">
        <v>81</v>
      </c>
      <c r="AW185" s="13" t="s">
        <v>30</v>
      </c>
      <c r="AX185" s="13" t="s">
        <v>77</v>
      </c>
      <c r="AY185" s="270" t="s">
        <v>160</v>
      </c>
    </row>
    <row r="186" s="2" customFormat="1" ht="16.5" customHeight="1">
      <c r="A186" s="39"/>
      <c r="B186" s="40"/>
      <c r="C186" s="245" t="s">
        <v>363</v>
      </c>
      <c r="D186" s="245" t="s">
        <v>162</v>
      </c>
      <c r="E186" s="246" t="s">
        <v>1606</v>
      </c>
      <c r="F186" s="247" t="s">
        <v>1607</v>
      </c>
      <c r="G186" s="248" t="s">
        <v>230</v>
      </c>
      <c r="H186" s="249">
        <v>305.19999999999999</v>
      </c>
      <c r="I186" s="250"/>
      <c r="J186" s="251">
        <f>ROUND(I186*H186,2)</f>
        <v>0</v>
      </c>
      <c r="K186" s="252"/>
      <c r="L186" s="45"/>
      <c r="M186" s="253" t="s">
        <v>1</v>
      </c>
      <c r="N186" s="254" t="s">
        <v>38</v>
      </c>
      <c r="O186" s="92"/>
      <c r="P186" s="255">
        <f>O186*H186</f>
        <v>0</v>
      </c>
      <c r="Q186" s="255">
        <v>0</v>
      </c>
      <c r="R186" s="255">
        <f>Q186*H186</f>
        <v>0</v>
      </c>
      <c r="S186" s="255">
        <v>0</v>
      </c>
      <c r="T186" s="256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57" t="s">
        <v>258</v>
      </c>
      <c r="AT186" s="257" t="s">
        <v>162</v>
      </c>
      <c r="AU186" s="257" t="s">
        <v>81</v>
      </c>
      <c r="AY186" s="18" t="s">
        <v>160</v>
      </c>
      <c r="BE186" s="258">
        <f>IF(N186="základní",J186,0)</f>
        <v>0</v>
      </c>
      <c r="BF186" s="258">
        <f>IF(N186="snížená",J186,0)</f>
        <v>0</v>
      </c>
      <c r="BG186" s="258">
        <f>IF(N186="zákl. přenesená",J186,0)</f>
        <v>0</v>
      </c>
      <c r="BH186" s="258">
        <f>IF(N186="sníž. přenesená",J186,0)</f>
        <v>0</v>
      </c>
      <c r="BI186" s="258">
        <f>IF(N186="nulová",J186,0)</f>
        <v>0</v>
      </c>
      <c r="BJ186" s="18" t="s">
        <v>77</v>
      </c>
      <c r="BK186" s="258">
        <f>ROUND(I186*H186,2)</f>
        <v>0</v>
      </c>
      <c r="BL186" s="18" t="s">
        <v>258</v>
      </c>
      <c r="BM186" s="257" t="s">
        <v>1608</v>
      </c>
    </row>
    <row r="187" s="13" customFormat="1">
      <c r="A187" s="13"/>
      <c r="B187" s="259"/>
      <c r="C187" s="260"/>
      <c r="D187" s="261" t="s">
        <v>168</v>
      </c>
      <c r="E187" s="262" t="s">
        <v>1</v>
      </c>
      <c r="F187" s="263" t="s">
        <v>1609</v>
      </c>
      <c r="G187" s="260"/>
      <c r="H187" s="264">
        <v>305.19999999999999</v>
      </c>
      <c r="I187" s="265"/>
      <c r="J187" s="260"/>
      <c r="K187" s="260"/>
      <c r="L187" s="266"/>
      <c r="M187" s="267"/>
      <c r="N187" s="268"/>
      <c r="O187" s="268"/>
      <c r="P187" s="268"/>
      <c r="Q187" s="268"/>
      <c r="R187" s="268"/>
      <c r="S187" s="268"/>
      <c r="T187" s="26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70" t="s">
        <v>168</v>
      </c>
      <c r="AU187" s="270" t="s">
        <v>81</v>
      </c>
      <c r="AV187" s="13" t="s">
        <v>81</v>
      </c>
      <c r="AW187" s="13" t="s">
        <v>30</v>
      </c>
      <c r="AX187" s="13" t="s">
        <v>77</v>
      </c>
      <c r="AY187" s="270" t="s">
        <v>160</v>
      </c>
    </row>
    <row r="188" s="2" customFormat="1" ht="16.5" customHeight="1">
      <c r="A188" s="39"/>
      <c r="B188" s="40"/>
      <c r="C188" s="245" t="s">
        <v>368</v>
      </c>
      <c r="D188" s="245" t="s">
        <v>162</v>
      </c>
      <c r="E188" s="246" t="s">
        <v>1610</v>
      </c>
      <c r="F188" s="247" t="s">
        <v>1611</v>
      </c>
      <c r="G188" s="248" t="s">
        <v>1502</v>
      </c>
      <c r="H188" s="249">
        <v>0.80000000000000004</v>
      </c>
      <c r="I188" s="250"/>
      <c r="J188" s="251">
        <f>ROUND(I188*H188,2)</f>
        <v>0</v>
      </c>
      <c r="K188" s="252"/>
      <c r="L188" s="45"/>
      <c r="M188" s="253" t="s">
        <v>1</v>
      </c>
      <c r="N188" s="254" t="s">
        <v>38</v>
      </c>
      <c r="O188" s="92"/>
      <c r="P188" s="255">
        <f>O188*H188</f>
        <v>0</v>
      </c>
      <c r="Q188" s="255">
        <v>0</v>
      </c>
      <c r="R188" s="255">
        <f>Q188*H188</f>
        <v>0</v>
      </c>
      <c r="S188" s="255">
        <v>0</v>
      </c>
      <c r="T188" s="256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57" t="s">
        <v>258</v>
      </c>
      <c r="AT188" s="257" t="s">
        <v>162</v>
      </c>
      <c r="AU188" s="257" t="s">
        <v>81</v>
      </c>
      <c r="AY188" s="18" t="s">
        <v>160</v>
      </c>
      <c r="BE188" s="258">
        <f>IF(N188="základní",J188,0)</f>
        <v>0</v>
      </c>
      <c r="BF188" s="258">
        <f>IF(N188="snížená",J188,0)</f>
        <v>0</v>
      </c>
      <c r="BG188" s="258">
        <f>IF(N188="zákl. přenesená",J188,0)</f>
        <v>0</v>
      </c>
      <c r="BH188" s="258">
        <f>IF(N188="sníž. přenesená",J188,0)</f>
        <v>0</v>
      </c>
      <c r="BI188" s="258">
        <f>IF(N188="nulová",J188,0)</f>
        <v>0</v>
      </c>
      <c r="BJ188" s="18" t="s">
        <v>77</v>
      </c>
      <c r="BK188" s="258">
        <f>ROUND(I188*H188,2)</f>
        <v>0</v>
      </c>
      <c r="BL188" s="18" t="s">
        <v>258</v>
      </c>
      <c r="BM188" s="257" t="s">
        <v>1612</v>
      </c>
    </row>
    <row r="189" s="12" customFormat="1" ht="22.8" customHeight="1">
      <c r="A189" s="12"/>
      <c r="B189" s="229"/>
      <c r="C189" s="230"/>
      <c r="D189" s="231" t="s">
        <v>72</v>
      </c>
      <c r="E189" s="243" t="s">
        <v>1613</v>
      </c>
      <c r="F189" s="243" t="s">
        <v>1614</v>
      </c>
      <c r="G189" s="230"/>
      <c r="H189" s="230"/>
      <c r="I189" s="233"/>
      <c r="J189" s="244">
        <f>BK189</f>
        <v>0</v>
      </c>
      <c r="K189" s="230"/>
      <c r="L189" s="235"/>
      <c r="M189" s="236"/>
      <c r="N189" s="237"/>
      <c r="O189" s="237"/>
      <c r="P189" s="238">
        <f>SUM(P190:P211)</f>
        <v>0</v>
      </c>
      <c r="Q189" s="237"/>
      <c r="R189" s="238">
        <f>SUM(R190:R211)</f>
        <v>0</v>
      </c>
      <c r="S189" s="237"/>
      <c r="T189" s="239">
        <f>SUM(T190:T211)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40" t="s">
        <v>81</v>
      </c>
      <c r="AT189" s="241" t="s">
        <v>72</v>
      </c>
      <c r="AU189" s="241" t="s">
        <v>77</v>
      </c>
      <c r="AY189" s="240" t="s">
        <v>160</v>
      </c>
      <c r="BK189" s="242">
        <f>SUM(BK190:BK211)</f>
        <v>0</v>
      </c>
    </row>
    <row r="190" s="2" customFormat="1" ht="16.5" customHeight="1">
      <c r="A190" s="39"/>
      <c r="B190" s="40"/>
      <c r="C190" s="245" t="s">
        <v>375</v>
      </c>
      <c r="D190" s="245" t="s">
        <v>162</v>
      </c>
      <c r="E190" s="246" t="s">
        <v>1615</v>
      </c>
      <c r="F190" s="247" t="s">
        <v>1616</v>
      </c>
      <c r="G190" s="248" t="s">
        <v>1578</v>
      </c>
      <c r="H190" s="249">
        <v>2</v>
      </c>
      <c r="I190" s="250"/>
      <c r="J190" s="251">
        <f>ROUND(I190*H190,2)</f>
        <v>0</v>
      </c>
      <c r="K190" s="252"/>
      <c r="L190" s="45"/>
      <c r="M190" s="253" t="s">
        <v>1</v>
      </c>
      <c r="N190" s="254" t="s">
        <v>38</v>
      </c>
      <c r="O190" s="92"/>
      <c r="P190" s="255">
        <f>O190*H190</f>
        <v>0</v>
      </c>
      <c r="Q190" s="255">
        <v>0</v>
      </c>
      <c r="R190" s="255">
        <f>Q190*H190</f>
        <v>0</v>
      </c>
      <c r="S190" s="255">
        <v>0</v>
      </c>
      <c r="T190" s="256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57" t="s">
        <v>258</v>
      </c>
      <c r="AT190" s="257" t="s">
        <v>162</v>
      </c>
      <c r="AU190" s="257" t="s">
        <v>81</v>
      </c>
      <c r="AY190" s="18" t="s">
        <v>160</v>
      </c>
      <c r="BE190" s="258">
        <f>IF(N190="základní",J190,0)</f>
        <v>0</v>
      </c>
      <c r="BF190" s="258">
        <f>IF(N190="snížená",J190,0)</f>
        <v>0</v>
      </c>
      <c r="BG190" s="258">
        <f>IF(N190="zákl. přenesená",J190,0)</f>
        <v>0</v>
      </c>
      <c r="BH190" s="258">
        <f>IF(N190="sníž. přenesená",J190,0)</f>
        <v>0</v>
      </c>
      <c r="BI190" s="258">
        <f>IF(N190="nulová",J190,0)</f>
        <v>0</v>
      </c>
      <c r="BJ190" s="18" t="s">
        <v>77</v>
      </c>
      <c r="BK190" s="258">
        <f>ROUND(I190*H190,2)</f>
        <v>0</v>
      </c>
      <c r="BL190" s="18" t="s">
        <v>258</v>
      </c>
      <c r="BM190" s="257" t="s">
        <v>1617</v>
      </c>
    </row>
    <row r="191" s="2" customFormat="1" ht="16.5" customHeight="1">
      <c r="A191" s="39"/>
      <c r="B191" s="40"/>
      <c r="C191" s="245" t="s">
        <v>381</v>
      </c>
      <c r="D191" s="245" t="s">
        <v>162</v>
      </c>
      <c r="E191" s="246" t="s">
        <v>1618</v>
      </c>
      <c r="F191" s="247" t="s">
        <v>1619</v>
      </c>
      <c r="G191" s="248" t="s">
        <v>1578</v>
      </c>
      <c r="H191" s="249">
        <v>2</v>
      </c>
      <c r="I191" s="250"/>
      <c r="J191" s="251">
        <f>ROUND(I191*H191,2)</f>
        <v>0</v>
      </c>
      <c r="K191" s="252"/>
      <c r="L191" s="45"/>
      <c r="M191" s="253" t="s">
        <v>1</v>
      </c>
      <c r="N191" s="254" t="s">
        <v>38</v>
      </c>
      <c r="O191" s="92"/>
      <c r="P191" s="255">
        <f>O191*H191</f>
        <v>0</v>
      </c>
      <c r="Q191" s="255">
        <v>0</v>
      </c>
      <c r="R191" s="255">
        <f>Q191*H191</f>
        <v>0</v>
      </c>
      <c r="S191" s="255">
        <v>0</v>
      </c>
      <c r="T191" s="256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57" t="s">
        <v>258</v>
      </c>
      <c r="AT191" s="257" t="s">
        <v>162</v>
      </c>
      <c r="AU191" s="257" t="s">
        <v>81</v>
      </c>
      <c r="AY191" s="18" t="s">
        <v>160</v>
      </c>
      <c r="BE191" s="258">
        <f>IF(N191="základní",J191,0)</f>
        <v>0</v>
      </c>
      <c r="BF191" s="258">
        <f>IF(N191="snížená",J191,0)</f>
        <v>0</v>
      </c>
      <c r="BG191" s="258">
        <f>IF(N191="zákl. přenesená",J191,0)</f>
        <v>0</v>
      </c>
      <c r="BH191" s="258">
        <f>IF(N191="sníž. přenesená",J191,0)</f>
        <v>0</v>
      </c>
      <c r="BI191" s="258">
        <f>IF(N191="nulová",J191,0)</f>
        <v>0</v>
      </c>
      <c r="BJ191" s="18" t="s">
        <v>77</v>
      </c>
      <c r="BK191" s="258">
        <f>ROUND(I191*H191,2)</f>
        <v>0</v>
      </c>
      <c r="BL191" s="18" t="s">
        <v>258</v>
      </c>
      <c r="BM191" s="257" t="s">
        <v>1620</v>
      </c>
    </row>
    <row r="192" s="2" customFormat="1" ht="16.5" customHeight="1">
      <c r="A192" s="39"/>
      <c r="B192" s="40"/>
      <c r="C192" s="245" t="s">
        <v>386</v>
      </c>
      <c r="D192" s="245" t="s">
        <v>162</v>
      </c>
      <c r="E192" s="246" t="s">
        <v>1621</v>
      </c>
      <c r="F192" s="247" t="s">
        <v>1622</v>
      </c>
      <c r="G192" s="248" t="s">
        <v>1578</v>
      </c>
      <c r="H192" s="249">
        <v>2</v>
      </c>
      <c r="I192" s="250"/>
      <c r="J192" s="251">
        <f>ROUND(I192*H192,2)</f>
        <v>0</v>
      </c>
      <c r="K192" s="252"/>
      <c r="L192" s="45"/>
      <c r="M192" s="253" t="s">
        <v>1</v>
      </c>
      <c r="N192" s="254" t="s">
        <v>38</v>
      </c>
      <c r="O192" s="92"/>
      <c r="P192" s="255">
        <f>O192*H192</f>
        <v>0</v>
      </c>
      <c r="Q192" s="255">
        <v>0</v>
      </c>
      <c r="R192" s="255">
        <f>Q192*H192</f>
        <v>0</v>
      </c>
      <c r="S192" s="255">
        <v>0</v>
      </c>
      <c r="T192" s="256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57" t="s">
        <v>258</v>
      </c>
      <c r="AT192" s="257" t="s">
        <v>162</v>
      </c>
      <c r="AU192" s="257" t="s">
        <v>81</v>
      </c>
      <c r="AY192" s="18" t="s">
        <v>160</v>
      </c>
      <c r="BE192" s="258">
        <f>IF(N192="základní",J192,0)</f>
        <v>0</v>
      </c>
      <c r="BF192" s="258">
        <f>IF(N192="snížená",J192,0)</f>
        <v>0</v>
      </c>
      <c r="BG192" s="258">
        <f>IF(N192="zákl. přenesená",J192,0)</f>
        <v>0</v>
      </c>
      <c r="BH192" s="258">
        <f>IF(N192="sníž. přenesená",J192,0)</f>
        <v>0</v>
      </c>
      <c r="BI192" s="258">
        <f>IF(N192="nulová",J192,0)</f>
        <v>0</v>
      </c>
      <c r="BJ192" s="18" t="s">
        <v>77</v>
      </c>
      <c r="BK192" s="258">
        <f>ROUND(I192*H192,2)</f>
        <v>0</v>
      </c>
      <c r="BL192" s="18" t="s">
        <v>258</v>
      </c>
      <c r="BM192" s="257" t="s">
        <v>1623</v>
      </c>
    </row>
    <row r="193" s="2" customFormat="1" ht="16.5" customHeight="1">
      <c r="A193" s="39"/>
      <c r="B193" s="40"/>
      <c r="C193" s="245" t="s">
        <v>390</v>
      </c>
      <c r="D193" s="245" t="s">
        <v>162</v>
      </c>
      <c r="E193" s="246" t="s">
        <v>1624</v>
      </c>
      <c r="F193" s="247" t="s">
        <v>1625</v>
      </c>
      <c r="G193" s="248" t="s">
        <v>1578</v>
      </c>
      <c r="H193" s="249">
        <v>1</v>
      </c>
      <c r="I193" s="250"/>
      <c r="J193" s="251">
        <f>ROUND(I193*H193,2)</f>
        <v>0</v>
      </c>
      <c r="K193" s="252"/>
      <c r="L193" s="45"/>
      <c r="M193" s="253" t="s">
        <v>1</v>
      </c>
      <c r="N193" s="254" t="s">
        <v>38</v>
      </c>
      <c r="O193" s="92"/>
      <c r="P193" s="255">
        <f>O193*H193</f>
        <v>0</v>
      </c>
      <c r="Q193" s="255">
        <v>0</v>
      </c>
      <c r="R193" s="255">
        <f>Q193*H193</f>
        <v>0</v>
      </c>
      <c r="S193" s="255">
        <v>0</v>
      </c>
      <c r="T193" s="256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57" t="s">
        <v>258</v>
      </c>
      <c r="AT193" s="257" t="s">
        <v>162</v>
      </c>
      <c r="AU193" s="257" t="s">
        <v>81</v>
      </c>
      <c r="AY193" s="18" t="s">
        <v>160</v>
      </c>
      <c r="BE193" s="258">
        <f>IF(N193="základní",J193,0)</f>
        <v>0</v>
      </c>
      <c r="BF193" s="258">
        <f>IF(N193="snížená",J193,0)</f>
        <v>0</v>
      </c>
      <c r="BG193" s="258">
        <f>IF(N193="zákl. přenesená",J193,0)</f>
        <v>0</v>
      </c>
      <c r="BH193" s="258">
        <f>IF(N193="sníž. přenesená",J193,0)</f>
        <v>0</v>
      </c>
      <c r="BI193" s="258">
        <f>IF(N193="nulová",J193,0)</f>
        <v>0</v>
      </c>
      <c r="BJ193" s="18" t="s">
        <v>77</v>
      </c>
      <c r="BK193" s="258">
        <f>ROUND(I193*H193,2)</f>
        <v>0</v>
      </c>
      <c r="BL193" s="18" t="s">
        <v>258</v>
      </c>
      <c r="BM193" s="257" t="s">
        <v>1626</v>
      </c>
    </row>
    <row r="194" s="2" customFormat="1" ht="16.5" customHeight="1">
      <c r="A194" s="39"/>
      <c r="B194" s="40"/>
      <c r="C194" s="245" t="s">
        <v>403</v>
      </c>
      <c r="D194" s="245" t="s">
        <v>162</v>
      </c>
      <c r="E194" s="246" t="s">
        <v>1627</v>
      </c>
      <c r="F194" s="247" t="s">
        <v>1628</v>
      </c>
      <c r="G194" s="248" t="s">
        <v>1578</v>
      </c>
      <c r="H194" s="249">
        <v>13</v>
      </c>
      <c r="I194" s="250"/>
      <c r="J194" s="251">
        <f>ROUND(I194*H194,2)</f>
        <v>0</v>
      </c>
      <c r="K194" s="252"/>
      <c r="L194" s="45"/>
      <c r="M194" s="253" t="s">
        <v>1</v>
      </c>
      <c r="N194" s="254" t="s">
        <v>38</v>
      </c>
      <c r="O194" s="92"/>
      <c r="P194" s="255">
        <f>O194*H194</f>
        <v>0</v>
      </c>
      <c r="Q194" s="255">
        <v>0</v>
      </c>
      <c r="R194" s="255">
        <f>Q194*H194</f>
        <v>0</v>
      </c>
      <c r="S194" s="255">
        <v>0</v>
      </c>
      <c r="T194" s="256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57" t="s">
        <v>258</v>
      </c>
      <c r="AT194" s="257" t="s">
        <v>162</v>
      </c>
      <c r="AU194" s="257" t="s">
        <v>81</v>
      </c>
      <c r="AY194" s="18" t="s">
        <v>160</v>
      </c>
      <c r="BE194" s="258">
        <f>IF(N194="základní",J194,0)</f>
        <v>0</v>
      </c>
      <c r="BF194" s="258">
        <f>IF(N194="snížená",J194,0)</f>
        <v>0</v>
      </c>
      <c r="BG194" s="258">
        <f>IF(N194="zákl. přenesená",J194,0)</f>
        <v>0</v>
      </c>
      <c r="BH194" s="258">
        <f>IF(N194="sníž. přenesená",J194,0)</f>
        <v>0</v>
      </c>
      <c r="BI194" s="258">
        <f>IF(N194="nulová",J194,0)</f>
        <v>0</v>
      </c>
      <c r="BJ194" s="18" t="s">
        <v>77</v>
      </c>
      <c r="BK194" s="258">
        <f>ROUND(I194*H194,2)</f>
        <v>0</v>
      </c>
      <c r="BL194" s="18" t="s">
        <v>258</v>
      </c>
      <c r="BM194" s="257" t="s">
        <v>1629</v>
      </c>
    </row>
    <row r="195" s="2" customFormat="1" ht="16.5" customHeight="1">
      <c r="A195" s="39"/>
      <c r="B195" s="40"/>
      <c r="C195" s="245" t="s">
        <v>409</v>
      </c>
      <c r="D195" s="245" t="s">
        <v>162</v>
      </c>
      <c r="E195" s="246" t="s">
        <v>1630</v>
      </c>
      <c r="F195" s="247" t="s">
        <v>1631</v>
      </c>
      <c r="G195" s="248" t="s">
        <v>1578</v>
      </c>
      <c r="H195" s="249">
        <v>2</v>
      </c>
      <c r="I195" s="250"/>
      <c r="J195" s="251">
        <f>ROUND(I195*H195,2)</f>
        <v>0</v>
      </c>
      <c r="K195" s="252"/>
      <c r="L195" s="45"/>
      <c r="M195" s="253" t="s">
        <v>1</v>
      </c>
      <c r="N195" s="254" t="s">
        <v>38</v>
      </c>
      <c r="O195" s="92"/>
      <c r="P195" s="255">
        <f>O195*H195</f>
        <v>0</v>
      </c>
      <c r="Q195" s="255">
        <v>0</v>
      </c>
      <c r="R195" s="255">
        <f>Q195*H195</f>
        <v>0</v>
      </c>
      <c r="S195" s="255">
        <v>0</v>
      </c>
      <c r="T195" s="256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57" t="s">
        <v>258</v>
      </c>
      <c r="AT195" s="257" t="s">
        <v>162</v>
      </c>
      <c r="AU195" s="257" t="s">
        <v>81</v>
      </c>
      <c r="AY195" s="18" t="s">
        <v>160</v>
      </c>
      <c r="BE195" s="258">
        <f>IF(N195="základní",J195,0)</f>
        <v>0</v>
      </c>
      <c r="BF195" s="258">
        <f>IF(N195="snížená",J195,0)</f>
        <v>0</v>
      </c>
      <c r="BG195" s="258">
        <f>IF(N195="zákl. přenesená",J195,0)</f>
        <v>0</v>
      </c>
      <c r="BH195" s="258">
        <f>IF(N195="sníž. přenesená",J195,0)</f>
        <v>0</v>
      </c>
      <c r="BI195" s="258">
        <f>IF(N195="nulová",J195,0)</f>
        <v>0</v>
      </c>
      <c r="BJ195" s="18" t="s">
        <v>77</v>
      </c>
      <c r="BK195" s="258">
        <f>ROUND(I195*H195,2)</f>
        <v>0</v>
      </c>
      <c r="BL195" s="18" t="s">
        <v>258</v>
      </c>
      <c r="BM195" s="257" t="s">
        <v>1632</v>
      </c>
    </row>
    <row r="196" s="2" customFormat="1" ht="16.5" customHeight="1">
      <c r="A196" s="39"/>
      <c r="B196" s="40"/>
      <c r="C196" s="245" t="s">
        <v>413</v>
      </c>
      <c r="D196" s="245" t="s">
        <v>162</v>
      </c>
      <c r="E196" s="246" t="s">
        <v>1633</v>
      </c>
      <c r="F196" s="247" t="s">
        <v>1634</v>
      </c>
      <c r="G196" s="248" t="s">
        <v>1578</v>
      </c>
      <c r="H196" s="249">
        <v>1</v>
      </c>
      <c r="I196" s="250"/>
      <c r="J196" s="251">
        <f>ROUND(I196*H196,2)</f>
        <v>0</v>
      </c>
      <c r="K196" s="252"/>
      <c r="L196" s="45"/>
      <c r="M196" s="253" t="s">
        <v>1</v>
      </c>
      <c r="N196" s="254" t="s">
        <v>38</v>
      </c>
      <c r="O196" s="92"/>
      <c r="P196" s="255">
        <f>O196*H196</f>
        <v>0</v>
      </c>
      <c r="Q196" s="255">
        <v>0</v>
      </c>
      <c r="R196" s="255">
        <f>Q196*H196</f>
        <v>0</v>
      </c>
      <c r="S196" s="255">
        <v>0</v>
      </c>
      <c r="T196" s="256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57" t="s">
        <v>258</v>
      </c>
      <c r="AT196" s="257" t="s">
        <v>162</v>
      </c>
      <c r="AU196" s="257" t="s">
        <v>81</v>
      </c>
      <c r="AY196" s="18" t="s">
        <v>160</v>
      </c>
      <c r="BE196" s="258">
        <f>IF(N196="základní",J196,0)</f>
        <v>0</v>
      </c>
      <c r="BF196" s="258">
        <f>IF(N196="snížená",J196,0)</f>
        <v>0</v>
      </c>
      <c r="BG196" s="258">
        <f>IF(N196="zákl. přenesená",J196,0)</f>
        <v>0</v>
      </c>
      <c r="BH196" s="258">
        <f>IF(N196="sníž. přenesená",J196,0)</f>
        <v>0</v>
      </c>
      <c r="BI196" s="258">
        <f>IF(N196="nulová",J196,0)</f>
        <v>0</v>
      </c>
      <c r="BJ196" s="18" t="s">
        <v>77</v>
      </c>
      <c r="BK196" s="258">
        <f>ROUND(I196*H196,2)</f>
        <v>0</v>
      </c>
      <c r="BL196" s="18" t="s">
        <v>258</v>
      </c>
      <c r="BM196" s="257" t="s">
        <v>1635</v>
      </c>
    </row>
    <row r="197" s="2" customFormat="1" ht="16.5" customHeight="1">
      <c r="A197" s="39"/>
      <c r="B197" s="40"/>
      <c r="C197" s="245" t="s">
        <v>420</v>
      </c>
      <c r="D197" s="245" t="s">
        <v>162</v>
      </c>
      <c r="E197" s="246" t="s">
        <v>1636</v>
      </c>
      <c r="F197" s="247" t="s">
        <v>1637</v>
      </c>
      <c r="G197" s="248" t="s">
        <v>1578</v>
      </c>
      <c r="H197" s="249">
        <v>5</v>
      </c>
      <c r="I197" s="250"/>
      <c r="J197" s="251">
        <f>ROUND(I197*H197,2)</f>
        <v>0</v>
      </c>
      <c r="K197" s="252"/>
      <c r="L197" s="45"/>
      <c r="M197" s="253" t="s">
        <v>1</v>
      </c>
      <c r="N197" s="254" t="s">
        <v>38</v>
      </c>
      <c r="O197" s="92"/>
      <c r="P197" s="255">
        <f>O197*H197</f>
        <v>0</v>
      </c>
      <c r="Q197" s="255">
        <v>0</v>
      </c>
      <c r="R197" s="255">
        <f>Q197*H197</f>
        <v>0</v>
      </c>
      <c r="S197" s="255">
        <v>0</v>
      </c>
      <c r="T197" s="256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57" t="s">
        <v>258</v>
      </c>
      <c r="AT197" s="257" t="s">
        <v>162</v>
      </c>
      <c r="AU197" s="257" t="s">
        <v>81</v>
      </c>
      <c r="AY197" s="18" t="s">
        <v>160</v>
      </c>
      <c r="BE197" s="258">
        <f>IF(N197="základní",J197,0)</f>
        <v>0</v>
      </c>
      <c r="BF197" s="258">
        <f>IF(N197="snížená",J197,0)</f>
        <v>0</v>
      </c>
      <c r="BG197" s="258">
        <f>IF(N197="zákl. přenesená",J197,0)</f>
        <v>0</v>
      </c>
      <c r="BH197" s="258">
        <f>IF(N197="sníž. přenesená",J197,0)</f>
        <v>0</v>
      </c>
      <c r="BI197" s="258">
        <f>IF(N197="nulová",J197,0)</f>
        <v>0</v>
      </c>
      <c r="BJ197" s="18" t="s">
        <v>77</v>
      </c>
      <c r="BK197" s="258">
        <f>ROUND(I197*H197,2)</f>
        <v>0</v>
      </c>
      <c r="BL197" s="18" t="s">
        <v>258</v>
      </c>
      <c r="BM197" s="257" t="s">
        <v>1638</v>
      </c>
    </row>
    <row r="198" s="2" customFormat="1" ht="16.5" customHeight="1">
      <c r="A198" s="39"/>
      <c r="B198" s="40"/>
      <c r="C198" s="245" t="s">
        <v>425</v>
      </c>
      <c r="D198" s="245" t="s">
        <v>162</v>
      </c>
      <c r="E198" s="246" t="s">
        <v>1639</v>
      </c>
      <c r="F198" s="247" t="s">
        <v>1640</v>
      </c>
      <c r="G198" s="248" t="s">
        <v>1578</v>
      </c>
      <c r="H198" s="249">
        <v>2</v>
      </c>
      <c r="I198" s="250"/>
      <c r="J198" s="251">
        <f>ROUND(I198*H198,2)</f>
        <v>0</v>
      </c>
      <c r="K198" s="252"/>
      <c r="L198" s="45"/>
      <c r="M198" s="253" t="s">
        <v>1</v>
      </c>
      <c r="N198" s="254" t="s">
        <v>38</v>
      </c>
      <c r="O198" s="92"/>
      <c r="P198" s="255">
        <f>O198*H198</f>
        <v>0</v>
      </c>
      <c r="Q198" s="255">
        <v>0</v>
      </c>
      <c r="R198" s="255">
        <f>Q198*H198</f>
        <v>0</v>
      </c>
      <c r="S198" s="255">
        <v>0</v>
      </c>
      <c r="T198" s="256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57" t="s">
        <v>258</v>
      </c>
      <c r="AT198" s="257" t="s">
        <v>162</v>
      </c>
      <c r="AU198" s="257" t="s">
        <v>81</v>
      </c>
      <c r="AY198" s="18" t="s">
        <v>160</v>
      </c>
      <c r="BE198" s="258">
        <f>IF(N198="základní",J198,0)</f>
        <v>0</v>
      </c>
      <c r="BF198" s="258">
        <f>IF(N198="snížená",J198,0)</f>
        <v>0</v>
      </c>
      <c r="BG198" s="258">
        <f>IF(N198="zákl. přenesená",J198,0)</f>
        <v>0</v>
      </c>
      <c r="BH198" s="258">
        <f>IF(N198="sníž. přenesená",J198,0)</f>
        <v>0</v>
      </c>
      <c r="BI198" s="258">
        <f>IF(N198="nulová",J198,0)</f>
        <v>0</v>
      </c>
      <c r="BJ198" s="18" t="s">
        <v>77</v>
      </c>
      <c r="BK198" s="258">
        <f>ROUND(I198*H198,2)</f>
        <v>0</v>
      </c>
      <c r="BL198" s="18" t="s">
        <v>258</v>
      </c>
      <c r="BM198" s="257" t="s">
        <v>1641</v>
      </c>
    </row>
    <row r="199" s="2" customFormat="1" ht="16.5" customHeight="1">
      <c r="A199" s="39"/>
      <c r="B199" s="40"/>
      <c r="C199" s="245" t="s">
        <v>432</v>
      </c>
      <c r="D199" s="245" t="s">
        <v>162</v>
      </c>
      <c r="E199" s="246" t="s">
        <v>1642</v>
      </c>
      <c r="F199" s="247" t="s">
        <v>1643</v>
      </c>
      <c r="G199" s="248" t="s">
        <v>1578</v>
      </c>
      <c r="H199" s="249">
        <v>5</v>
      </c>
      <c r="I199" s="250"/>
      <c r="J199" s="251">
        <f>ROUND(I199*H199,2)</f>
        <v>0</v>
      </c>
      <c r="K199" s="252"/>
      <c r="L199" s="45"/>
      <c r="M199" s="253" t="s">
        <v>1</v>
      </c>
      <c r="N199" s="254" t="s">
        <v>38</v>
      </c>
      <c r="O199" s="92"/>
      <c r="P199" s="255">
        <f>O199*H199</f>
        <v>0</v>
      </c>
      <c r="Q199" s="255">
        <v>0</v>
      </c>
      <c r="R199" s="255">
        <f>Q199*H199</f>
        <v>0</v>
      </c>
      <c r="S199" s="255">
        <v>0</v>
      </c>
      <c r="T199" s="256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57" t="s">
        <v>258</v>
      </c>
      <c r="AT199" s="257" t="s">
        <v>162</v>
      </c>
      <c r="AU199" s="257" t="s">
        <v>81</v>
      </c>
      <c r="AY199" s="18" t="s">
        <v>160</v>
      </c>
      <c r="BE199" s="258">
        <f>IF(N199="základní",J199,0)</f>
        <v>0</v>
      </c>
      <c r="BF199" s="258">
        <f>IF(N199="snížená",J199,0)</f>
        <v>0</v>
      </c>
      <c r="BG199" s="258">
        <f>IF(N199="zákl. přenesená",J199,0)</f>
        <v>0</v>
      </c>
      <c r="BH199" s="258">
        <f>IF(N199="sníž. přenesená",J199,0)</f>
        <v>0</v>
      </c>
      <c r="BI199" s="258">
        <f>IF(N199="nulová",J199,0)</f>
        <v>0</v>
      </c>
      <c r="BJ199" s="18" t="s">
        <v>77</v>
      </c>
      <c r="BK199" s="258">
        <f>ROUND(I199*H199,2)</f>
        <v>0</v>
      </c>
      <c r="BL199" s="18" t="s">
        <v>258</v>
      </c>
      <c r="BM199" s="257" t="s">
        <v>1644</v>
      </c>
    </row>
    <row r="200" s="2" customFormat="1" ht="16.5" customHeight="1">
      <c r="A200" s="39"/>
      <c r="B200" s="40"/>
      <c r="C200" s="245" t="s">
        <v>438</v>
      </c>
      <c r="D200" s="245" t="s">
        <v>162</v>
      </c>
      <c r="E200" s="246" t="s">
        <v>1645</v>
      </c>
      <c r="F200" s="247" t="s">
        <v>1646</v>
      </c>
      <c r="G200" s="248" t="s">
        <v>1578</v>
      </c>
      <c r="H200" s="249">
        <v>1</v>
      </c>
      <c r="I200" s="250"/>
      <c r="J200" s="251">
        <f>ROUND(I200*H200,2)</f>
        <v>0</v>
      </c>
      <c r="K200" s="252"/>
      <c r="L200" s="45"/>
      <c r="M200" s="253" t="s">
        <v>1</v>
      </c>
      <c r="N200" s="254" t="s">
        <v>38</v>
      </c>
      <c r="O200" s="92"/>
      <c r="P200" s="255">
        <f>O200*H200</f>
        <v>0</v>
      </c>
      <c r="Q200" s="255">
        <v>0</v>
      </c>
      <c r="R200" s="255">
        <f>Q200*H200</f>
        <v>0</v>
      </c>
      <c r="S200" s="255">
        <v>0</v>
      </c>
      <c r="T200" s="256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57" t="s">
        <v>258</v>
      </c>
      <c r="AT200" s="257" t="s">
        <v>162</v>
      </c>
      <c r="AU200" s="257" t="s">
        <v>81</v>
      </c>
      <c r="AY200" s="18" t="s">
        <v>160</v>
      </c>
      <c r="BE200" s="258">
        <f>IF(N200="základní",J200,0)</f>
        <v>0</v>
      </c>
      <c r="BF200" s="258">
        <f>IF(N200="snížená",J200,0)</f>
        <v>0</v>
      </c>
      <c r="BG200" s="258">
        <f>IF(N200="zákl. přenesená",J200,0)</f>
        <v>0</v>
      </c>
      <c r="BH200" s="258">
        <f>IF(N200="sníž. přenesená",J200,0)</f>
        <v>0</v>
      </c>
      <c r="BI200" s="258">
        <f>IF(N200="nulová",J200,0)</f>
        <v>0</v>
      </c>
      <c r="BJ200" s="18" t="s">
        <v>77</v>
      </c>
      <c r="BK200" s="258">
        <f>ROUND(I200*H200,2)</f>
        <v>0</v>
      </c>
      <c r="BL200" s="18" t="s">
        <v>258</v>
      </c>
      <c r="BM200" s="257" t="s">
        <v>1647</v>
      </c>
    </row>
    <row r="201" s="2" customFormat="1" ht="21.75" customHeight="1">
      <c r="A201" s="39"/>
      <c r="B201" s="40"/>
      <c r="C201" s="245" t="s">
        <v>446</v>
      </c>
      <c r="D201" s="245" t="s">
        <v>162</v>
      </c>
      <c r="E201" s="246" t="s">
        <v>1648</v>
      </c>
      <c r="F201" s="247" t="s">
        <v>1649</v>
      </c>
      <c r="G201" s="248" t="s">
        <v>1578</v>
      </c>
      <c r="H201" s="249">
        <v>2</v>
      </c>
      <c r="I201" s="250"/>
      <c r="J201" s="251">
        <f>ROUND(I201*H201,2)</f>
        <v>0</v>
      </c>
      <c r="K201" s="252"/>
      <c r="L201" s="45"/>
      <c r="M201" s="253" t="s">
        <v>1</v>
      </c>
      <c r="N201" s="254" t="s">
        <v>38</v>
      </c>
      <c r="O201" s="92"/>
      <c r="P201" s="255">
        <f>O201*H201</f>
        <v>0</v>
      </c>
      <c r="Q201" s="255">
        <v>0</v>
      </c>
      <c r="R201" s="255">
        <f>Q201*H201</f>
        <v>0</v>
      </c>
      <c r="S201" s="255">
        <v>0</v>
      </c>
      <c r="T201" s="256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57" t="s">
        <v>258</v>
      </c>
      <c r="AT201" s="257" t="s">
        <v>162</v>
      </c>
      <c r="AU201" s="257" t="s">
        <v>81</v>
      </c>
      <c r="AY201" s="18" t="s">
        <v>160</v>
      </c>
      <c r="BE201" s="258">
        <f>IF(N201="základní",J201,0)</f>
        <v>0</v>
      </c>
      <c r="BF201" s="258">
        <f>IF(N201="snížená",J201,0)</f>
        <v>0</v>
      </c>
      <c r="BG201" s="258">
        <f>IF(N201="zákl. přenesená",J201,0)</f>
        <v>0</v>
      </c>
      <c r="BH201" s="258">
        <f>IF(N201="sníž. přenesená",J201,0)</f>
        <v>0</v>
      </c>
      <c r="BI201" s="258">
        <f>IF(N201="nulová",J201,0)</f>
        <v>0</v>
      </c>
      <c r="BJ201" s="18" t="s">
        <v>77</v>
      </c>
      <c r="BK201" s="258">
        <f>ROUND(I201*H201,2)</f>
        <v>0</v>
      </c>
      <c r="BL201" s="18" t="s">
        <v>258</v>
      </c>
      <c r="BM201" s="257" t="s">
        <v>1650</v>
      </c>
    </row>
    <row r="202" s="2" customFormat="1" ht="16.5" customHeight="1">
      <c r="A202" s="39"/>
      <c r="B202" s="40"/>
      <c r="C202" s="245" t="s">
        <v>451</v>
      </c>
      <c r="D202" s="245" t="s">
        <v>162</v>
      </c>
      <c r="E202" s="246" t="s">
        <v>1651</v>
      </c>
      <c r="F202" s="247" t="s">
        <v>1652</v>
      </c>
      <c r="G202" s="248" t="s">
        <v>1578</v>
      </c>
      <c r="H202" s="249">
        <v>2</v>
      </c>
      <c r="I202" s="250"/>
      <c r="J202" s="251">
        <f>ROUND(I202*H202,2)</f>
        <v>0</v>
      </c>
      <c r="K202" s="252"/>
      <c r="L202" s="45"/>
      <c r="M202" s="253" t="s">
        <v>1</v>
      </c>
      <c r="N202" s="254" t="s">
        <v>38</v>
      </c>
      <c r="O202" s="92"/>
      <c r="P202" s="255">
        <f>O202*H202</f>
        <v>0</v>
      </c>
      <c r="Q202" s="255">
        <v>0</v>
      </c>
      <c r="R202" s="255">
        <f>Q202*H202</f>
        <v>0</v>
      </c>
      <c r="S202" s="255">
        <v>0</v>
      </c>
      <c r="T202" s="256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57" t="s">
        <v>258</v>
      </c>
      <c r="AT202" s="257" t="s">
        <v>162</v>
      </c>
      <c r="AU202" s="257" t="s">
        <v>81</v>
      </c>
      <c r="AY202" s="18" t="s">
        <v>160</v>
      </c>
      <c r="BE202" s="258">
        <f>IF(N202="základní",J202,0)</f>
        <v>0</v>
      </c>
      <c r="BF202" s="258">
        <f>IF(N202="snížená",J202,0)</f>
        <v>0</v>
      </c>
      <c r="BG202" s="258">
        <f>IF(N202="zákl. přenesená",J202,0)</f>
        <v>0</v>
      </c>
      <c r="BH202" s="258">
        <f>IF(N202="sníž. přenesená",J202,0)</f>
        <v>0</v>
      </c>
      <c r="BI202" s="258">
        <f>IF(N202="nulová",J202,0)</f>
        <v>0</v>
      </c>
      <c r="BJ202" s="18" t="s">
        <v>77</v>
      </c>
      <c r="BK202" s="258">
        <f>ROUND(I202*H202,2)</f>
        <v>0</v>
      </c>
      <c r="BL202" s="18" t="s">
        <v>258</v>
      </c>
      <c r="BM202" s="257" t="s">
        <v>1653</v>
      </c>
    </row>
    <row r="203" s="2" customFormat="1" ht="16.5" customHeight="1">
      <c r="A203" s="39"/>
      <c r="B203" s="40"/>
      <c r="C203" s="245" t="s">
        <v>456</v>
      </c>
      <c r="D203" s="245" t="s">
        <v>162</v>
      </c>
      <c r="E203" s="246" t="s">
        <v>1654</v>
      </c>
      <c r="F203" s="247" t="s">
        <v>1655</v>
      </c>
      <c r="G203" s="248" t="s">
        <v>1578</v>
      </c>
      <c r="H203" s="249">
        <v>17</v>
      </c>
      <c r="I203" s="250"/>
      <c r="J203" s="251">
        <f>ROUND(I203*H203,2)</f>
        <v>0</v>
      </c>
      <c r="K203" s="252"/>
      <c r="L203" s="45"/>
      <c r="M203" s="253" t="s">
        <v>1</v>
      </c>
      <c r="N203" s="254" t="s">
        <v>38</v>
      </c>
      <c r="O203" s="92"/>
      <c r="P203" s="255">
        <f>O203*H203</f>
        <v>0</v>
      </c>
      <c r="Q203" s="255">
        <v>0</v>
      </c>
      <c r="R203" s="255">
        <f>Q203*H203</f>
        <v>0</v>
      </c>
      <c r="S203" s="255">
        <v>0</v>
      </c>
      <c r="T203" s="256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57" t="s">
        <v>258</v>
      </c>
      <c r="AT203" s="257" t="s">
        <v>162</v>
      </c>
      <c r="AU203" s="257" t="s">
        <v>81</v>
      </c>
      <c r="AY203" s="18" t="s">
        <v>160</v>
      </c>
      <c r="BE203" s="258">
        <f>IF(N203="základní",J203,0)</f>
        <v>0</v>
      </c>
      <c r="BF203" s="258">
        <f>IF(N203="snížená",J203,0)</f>
        <v>0</v>
      </c>
      <c r="BG203" s="258">
        <f>IF(N203="zákl. přenesená",J203,0)</f>
        <v>0</v>
      </c>
      <c r="BH203" s="258">
        <f>IF(N203="sníž. přenesená",J203,0)</f>
        <v>0</v>
      </c>
      <c r="BI203" s="258">
        <f>IF(N203="nulová",J203,0)</f>
        <v>0</v>
      </c>
      <c r="BJ203" s="18" t="s">
        <v>77</v>
      </c>
      <c r="BK203" s="258">
        <f>ROUND(I203*H203,2)</f>
        <v>0</v>
      </c>
      <c r="BL203" s="18" t="s">
        <v>258</v>
      </c>
      <c r="BM203" s="257" t="s">
        <v>1656</v>
      </c>
    </row>
    <row r="204" s="2" customFormat="1" ht="33" customHeight="1">
      <c r="A204" s="39"/>
      <c r="B204" s="40"/>
      <c r="C204" s="245" t="s">
        <v>463</v>
      </c>
      <c r="D204" s="245" t="s">
        <v>162</v>
      </c>
      <c r="E204" s="246" t="s">
        <v>1657</v>
      </c>
      <c r="F204" s="247" t="s">
        <v>1658</v>
      </c>
      <c r="G204" s="248" t="s">
        <v>1578</v>
      </c>
      <c r="H204" s="249">
        <v>18</v>
      </c>
      <c r="I204" s="250"/>
      <c r="J204" s="251">
        <f>ROUND(I204*H204,2)</f>
        <v>0</v>
      </c>
      <c r="K204" s="252"/>
      <c r="L204" s="45"/>
      <c r="M204" s="253" t="s">
        <v>1</v>
      </c>
      <c r="N204" s="254" t="s">
        <v>38</v>
      </c>
      <c r="O204" s="92"/>
      <c r="P204" s="255">
        <f>O204*H204</f>
        <v>0</v>
      </c>
      <c r="Q204" s="255">
        <v>0</v>
      </c>
      <c r="R204" s="255">
        <f>Q204*H204</f>
        <v>0</v>
      </c>
      <c r="S204" s="255">
        <v>0</v>
      </c>
      <c r="T204" s="256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57" t="s">
        <v>258</v>
      </c>
      <c r="AT204" s="257" t="s">
        <v>162</v>
      </c>
      <c r="AU204" s="257" t="s">
        <v>81</v>
      </c>
      <c r="AY204" s="18" t="s">
        <v>160</v>
      </c>
      <c r="BE204" s="258">
        <f>IF(N204="základní",J204,0)</f>
        <v>0</v>
      </c>
      <c r="BF204" s="258">
        <f>IF(N204="snížená",J204,0)</f>
        <v>0</v>
      </c>
      <c r="BG204" s="258">
        <f>IF(N204="zákl. přenesená",J204,0)</f>
        <v>0</v>
      </c>
      <c r="BH204" s="258">
        <f>IF(N204="sníž. přenesená",J204,0)</f>
        <v>0</v>
      </c>
      <c r="BI204" s="258">
        <f>IF(N204="nulová",J204,0)</f>
        <v>0</v>
      </c>
      <c r="BJ204" s="18" t="s">
        <v>77</v>
      </c>
      <c r="BK204" s="258">
        <f>ROUND(I204*H204,2)</f>
        <v>0</v>
      </c>
      <c r="BL204" s="18" t="s">
        <v>258</v>
      </c>
      <c r="BM204" s="257" t="s">
        <v>1659</v>
      </c>
    </row>
    <row r="205" s="2" customFormat="1" ht="21.75" customHeight="1">
      <c r="A205" s="39"/>
      <c r="B205" s="40"/>
      <c r="C205" s="245" t="s">
        <v>469</v>
      </c>
      <c r="D205" s="245" t="s">
        <v>162</v>
      </c>
      <c r="E205" s="246" t="s">
        <v>1660</v>
      </c>
      <c r="F205" s="247" t="s">
        <v>1661</v>
      </c>
      <c r="G205" s="248" t="s">
        <v>1578</v>
      </c>
      <c r="H205" s="249">
        <v>5</v>
      </c>
      <c r="I205" s="250"/>
      <c r="J205" s="251">
        <f>ROUND(I205*H205,2)</f>
        <v>0</v>
      </c>
      <c r="K205" s="252"/>
      <c r="L205" s="45"/>
      <c r="M205" s="253" t="s">
        <v>1</v>
      </c>
      <c r="N205" s="254" t="s">
        <v>38</v>
      </c>
      <c r="O205" s="92"/>
      <c r="P205" s="255">
        <f>O205*H205</f>
        <v>0</v>
      </c>
      <c r="Q205" s="255">
        <v>0</v>
      </c>
      <c r="R205" s="255">
        <f>Q205*H205</f>
        <v>0</v>
      </c>
      <c r="S205" s="255">
        <v>0</v>
      </c>
      <c r="T205" s="256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57" t="s">
        <v>258</v>
      </c>
      <c r="AT205" s="257" t="s">
        <v>162</v>
      </c>
      <c r="AU205" s="257" t="s">
        <v>81</v>
      </c>
      <c r="AY205" s="18" t="s">
        <v>160</v>
      </c>
      <c r="BE205" s="258">
        <f>IF(N205="základní",J205,0)</f>
        <v>0</v>
      </c>
      <c r="BF205" s="258">
        <f>IF(N205="snížená",J205,0)</f>
        <v>0</v>
      </c>
      <c r="BG205" s="258">
        <f>IF(N205="zákl. přenesená",J205,0)</f>
        <v>0</v>
      </c>
      <c r="BH205" s="258">
        <f>IF(N205="sníž. přenesená",J205,0)</f>
        <v>0</v>
      </c>
      <c r="BI205" s="258">
        <f>IF(N205="nulová",J205,0)</f>
        <v>0</v>
      </c>
      <c r="BJ205" s="18" t="s">
        <v>77</v>
      </c>
      <c r="BK205" s="258">
        <f>ROUND(I205*H205,2)</f>
        <v>0</v>
      </c>
      <c r="BL205" s="18" t="s">
        <v>258</v>
      </c>
      <c r="BM205" s="257" t="s">
        <v>1662</v>
      </c>
    </row>
    <row r="206" s="2" customFormat="1" ht="21.75" customHeight="1">
      <c r="A206" s="39"/>
      <c r="B206" s="40"/>
      <c r="C206" s="245" t="s">
        <v>474</v>
      </c>
      <c r="D206" s="245" t="s">
        <v>162</v>
      </c>
      <c r="E206" s="246" t="s">
        <v>1663</v>
      </c>
      <c r="F206" s="247" t="s">
        <v>1664</v>
      </c>
      <c r="G206" s="248" t="s">
        <v>1578</v>
      </c>
      <c r="H206" s="249">
        <v>18</v>
      </c>
      <c r="I206" s="250"/>
      <c r="J206" s="251">
        <f>ROUND(I206*H206,2)</f>
        <v>0</v>
      </c>
      <c r="K206" s="252"/>
      <c r="L206" s="45"/>
      <c r="M206" s="253" t="s">
        <v>1</v>
      </c>
      <c r="N206" s="254" t="s">
        <v>38</v>
      </c>
      <c r="O206" s="92"/>
      <c r="P206" s="255">
        <f>O206*H206</f>
        <v>0</v>
      </c>
      <c r="Q206" s="255">
        <v>0</v>
      </c>
      <c r="R206" s="255">
        <f>Q206*H206</f>
        <v>0</v>
      </c>
      <c r="S206" s="255">
        <v>0</v>
      </c>
      <c r="T206" s="256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57" t="s">
        <v>258</v>
      </c>
      <c r="AT206" s="257" t="s">
        <v>162</v>
      </c>
      <c r="AU206" s="257" t="s">
        <v>81</v>
      </c>
      <c r="AY206" s="18" t="s">
        <v>160</v>
      </c>
      <c r="BE206" s="258">
        <f>IF(N206="základní",J206,0)</f>
        <v>0</v>
      </c>
      <c r="BF206" s="258">
        <f>IF(N206="snížená",J206,0)</f>
        <v>0</v>
      </c>
      <c r="BG206" s="258">
        <f>IF(N206="zákl. přenesená",J206,0)</f>
        <v>0</v>
      </c>
      <c r="BH206" s="258">
        <f>IF(N206="sníž. přenesená",J206,0)</f>
        <v>0</v>
      </c>
      <c r="BI206" s="258">
        <f>IF(N206="nulová",J206,0)</f>
        <v>0</v>
      </c>
      <c r="BJ206" s="18" t="s">
        <v>77</v>
      </c>
      <c r="BK206" s="258">
        <f>ROUND(I206*H206,2)</f>
        <v>0</v>
      </c>
      <c r="BL206" s="18" t="s">
        <v>258</v>
      </c>
      <c r="BM206" s="257" t="s">
        <v>1665</v>
      </c>
    </row>
    <row r="207" s="2" customFormat="1" ht="16.5" customHeight="1">
      <c r="A207" s="39"/>
      <c r="B207" s="40"/>
      <c r="C207" s="245" t="s">
        <v>480</v>
      </c>
      <c r="D207" s="245" t="s">
        <v>162</v>
      </c>
      <c r="E207" s="246" t="s">
        <v>1666</v>
      </c>
      <c r="F207" s="247" t="s">
        <v>1667</v>
      </c>
      <c r="G207" s="248" t="s">
        <v>1502</v>
      </c>
      <c r="H207" s="249">
        <v>0.20000000000000001</v>
      </c>
      <c r="I207" s="250"/>
      <c r="J207" s="251">
        <f>ROUND(I207*H207,2)</f>
        <v>0</v>
      </c>
      <c r="K207" s="252"/>
      <c r="L207" s="45"/>
      <c r="M207" s="253" t="s">
        <v>1</v>
      </c>
      <c r="N207" s="254" t="s">
        <v>38</v>
      </c>
      <c r="O207" s="92"/>
      <c r="P207" s="255">
        <f>O207*H207</f>
        <v>0</v>
      </c>
      <c r="Q207" s="255">
        <v>0</v>
      </c>
      <c r="R207" s="255">
        <f>Q207*H207</f>
        <v>0</v>
      </c>
      <c r="S207" s="255">
        <v>0</v>
      </c>
      <c r="T207" s="256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57" t="s">
        <v>258</v>
      </c>
      <c r="AT207" s="257" t="s">
        <v>162</v>
      </c>
      <c r="AU207" s="257" t="s">
        <v>81</v>
      </c>
      <c r="AY207" s="18" t="s">
        <v>160</v>
      </c>
      <c r="BE207" s="258">
        <f>IF(N207="základní",J207,0)</f>
        <v>0</v>
      </c>
      <c r="BF207" s="258">
        <f>IF(N207="snížená",J207,0)</f>
        <v>0</v>
      </c>
      <c r="BG207" s="258">
        <f>IF(N207="zákl. přenesená",J207,0)</f>
        <v>0</v>
      </c>
      <c r="BH207" s="258">
        <f>IF(N207="sníž. přenesená",J207,0)</f>
        <v>0</v>
      </c>
      <c r="BI207" s="258">
        <f>IF(N207="nulová",J207,0)</f>
        <v>0</v>
      </c>
      <c r="BJ207" s="18" t="s">
        <v>77</v>
      </c>
      <c r="BK207" s="258">
        <f>ROUND(I207*H207,2)</f>
        <v>0</v>
      </c>
      <c r="BL207" s="18" t="s">
        <v>258</v>
      </c>
      <c r="BM207" s="257" t="s">
        <v>1668</v>
      </c>
    </row>
    <row r="208" s="2" customFormat="1" ht="21.75" customHeight="1">
      <c r="A208" s="39"/>
      <c r="B208" s="40"/>
      <c r="C208" s="245" t="s">
        <v>1396</v>
      </c>
      <c r="D208" s="245" t="s">
        <v>162</v>
      </c>
      <c r="E208" s="246" t="s">
        <v>1669</v>
      </c>
      <c r="F208" s="247" t="s">
        <v>1670</v>
      </c>
      <c r="G208" s="248" t="s">
        <v>1578</v>
      </c>
      <c r="H208" s="249">
        <v>1</v>
      </c>
      <c r="I208" s="250"/>
      <c r="J208" s="251">
        <f>ROUND(I208*H208,2)</f>
        <v>0</v>
      </c>
      <c r="K208" s="252"/>
      <c r="L208" s="45"/>
      <c r="M208" s="253" t="s">
        <v>1</v>
      </c>
      <c r="N208" s="254" t="s">
        <v>38</v>
      </c>
      <c r="O208" s="92"/>
      <c r="P208" s="255">
        <f>O208*H208</f>
        <v>0</v>
      </c>
      <c r="Q208" s="255">
        <v>0</v>
      </c>
      <c r="R208" s="255">
        <f>Q208*H208</f>
        <v>0</v>
      </c>
      <c r="S208" s="255">
        <v>0</v>
      </c>
      <c r="T208" s="256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57" t="s">
        <v>258</v>
      </c>
      <c r="AT208" s="257" t="s">
        <v>162</v>
      </c>
      <c r="AU208" s="257" t="s">
        <v>81</v>
      </c>
      <c r="AY208" s="18" t="s">
        <v>160</v>
      </c>
      <c r="BE208" s="258">
        <f>IF(N208="základní",J208,0)</f>
        <v>0</v>
      </c>
      <c r="BF208" s="258">
        <f>IF(N208="snížená",J208,0)</f>
        <v>0</v>
      </c>
      <c r="BG208" s="258">
        <f>IF(N208="zákl. přenesená",J208,0)</f>
        <v>0</v>
      </c>
      <c r="BH208" s="258">
        <f>IF(N208="sníž. přenesená",J208,0)</f>
        <v>0</v>
      </c>
      <c r="BI208" s="258">
        <f>IF(N208="nulová",J208,0)</f>
        <v>0</v>
      </c>
      <c r="BJ208" s="18" t="s">
        <v>77</v>
      </c>
      <c r="BK208" s="258">
        <f>ROUND(I208*H208,2)</f>
        <v>0</v>
      </c>
      <c r="BL208" s="18" t="s">
        <v>258</v>
      </c>
      <c r="BM208" s="257" t="s">
        <v>1671</v>
      </c>
    </row>
    <row r="209" s="2" customFormat="1" ht="21.75" customHeight="1">
      <c r="A209" s="39"/>
      <c r="B209" s="40"/>
      <c r="C209" s="245" t="s">
        <v>1400</v>
      </c>
      <c r="D209" s="245" t="s">
        <v>162</v>
      </c>
      <c r="E209" s="246" t="s">
        <v>1672</v>
      </c>
      <c r="F209" s="247" t="s">
        <v>1673</v>
      </c>
      <c r="G209" s="248" t="s">
        <v>1578</v>
      </c>
      <c r="H209" s="249">
        <v>1</v>
      </c>
      <c r="I209" s="250"/>
      <c r="J209" s="251">
        <f>ROUND(I209*H209,2)</f>
        <v>0</v>
      </c>
      <c r="K209" s="252"/>
      <c r="L209" s="45"/>
      <c r="M209" s="253" t="s">
        <v>1</v>
      </c>
      <c r="N209" s="254" t="s">
        <v>38</v>
      </c>
      <c r="O209" s="92"/>
      <c r="P209" s="255">
        <f>O209*H209</f>
        <v>0</v>
      </c>
      <c r="Q209" s="255">
        <v>0</v>
      </c>
      <c r="R209" s="255">
        <f>Q209*H209</f>
        <v>0</v>
      </c>
      <c r="S209" s="255">
        <v>0</v>
      </c>
      <c r="T209" s="256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57" t="s">
        <v>258</v>
      </c>
      <c r="AT209" s="257" t="s">
        <v>162</v>
      </c>
      <c r="AU209" s="257" t="s">
        <v>81</v>
      </c>
      <c r="AY209" s="18" t="s">
        <v>160</v>
      </c>
      <c r="BE209" s="258">
        <f>IF(N209="základní",J209,0)</f>
        <v>0</v>
      </c>
      <c r="BF209" s="258">
        <f>IF(N209="snížená",J209,0)</f>
        <v>0</v>
      </c>
      <c r="BG209" s="258">
        <f>IF(N209="zákl. přenesená",J209,0)</f>
        <v>0</v>
      </c>
      <c r="BH209" s="258">
        <f>IF(N209="sníž. přenesená",J209,0)</f>
        <v>0</v>
      </c>
      <c r="BI209" s="258">
        <f>IF(N209="nulová",J209,0)</f>
        <v>0</v>
      </c>
      <c r="BJ209" s="18" t="s">
        <v>77</v>
      </c>
      <c r="BK209" s="258">
        <f>ROUND(I209*H209,2)</f>
        <v>0</v>
      </c>
      <c r="BL209" s="18" t="s">
        <v>258</v>
      </c>
      <c r="BM209" s="257" t="s">
        <v>1674</v>
      </c>
    </row>
    <row r="210" s="2" customFormat="1" ht="16.5" customHeight="1">
      <c r="A210" s="39"/>
      <c r="B210" s="40"/>
      <c r="C210" s="245" t="s">
        <v>1404</v>
      </c>
      <c r="D210" s="245" t="s">
        <v>162</v>
      </c>
      <c r="E210" s="246" t="s">
        <v>1675</v>
      </c>
      <c r="F210" s="247" t="s">
        <v>1676</v>
      </c>
      <c r="G210" s="248" t="s">
        <v>1578</v>
      </c>
      <c r="H210" s="249">
        <v>6</v>
      </c>
      <c r="I210" s="250"/>
      <c r="J210" s="251">
        <f>ROUND(I210*H210,2)</f>
        <v>0</v>
      </c>
      <c r="K210" s="252"/>
      <c r="L210" s="45"/>
      <c r="M210" s="253" t="s">
        <v>1</v>
      </c>
      <c r="N210" s="254" t="s">
        <v>38</v>
      </c>
      <c r="O210" s="92"/>
      <c r="P210" s="255">
        <f>O210*H210</f>
        <v>0</v>
      </c>
      <c r="Q210" s="255">
        <v>0</v>
      </c>
      <c r="R210" s="255">
        <f>Q210*H210</f>
        <v>0</v>
      </c>
      <c r="S210" s="255">
        <v>0</v>
      </c>
      <c r="T210" s="256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57" t="s">
        <v>258</v>
      </c>
      <c r="AT210" s="257" t="s">
        <v>162</v>
      </c>
      <c r="AU210" s="257" t="s">
        <v>81</v>
      </c>
      <c r="AY210" s="18" t="s">
        <v>160</v>
      </c>
      <c r="BE210" s="258">
        <f>IF(N210="základní",J210,0)</f>
        <v>0</v>
      </c>
      <c r="BF210" s="258">
        <f>IF(N210="snížená",J210,0)</f>
        <v>0</v>
      </c>
      <c r="BG210" s="258">
        <f>IF(N210="zákl. přenesená",J210,0)</f>
        <v>0</v>
      </c>
      <c r="BH210" s="258">
        <f>IF(N210="sníž. přenesená",J210,0)</f>
        <v>0</v>
      </c>
      <c r="BI210" s="258">
        <f>IF(N210="nulová",J210,0)</f>
        <v>0</v>
      </c>
      <c r="BJ210" s="18" t="s">
        <v>77</v>
      </c>
      <c r="BK210" s="258">
        <f>ROUND(I210*H210,2)</f>
        <v>0</v>
      </c>
      <c r="BL210" s="18" t="s">
        <v>258</v>
      </c>
      <c r="BM210" s="257" t="s">
        <v>1677</v>
      </c>
    </row>
    <row r="211" s="2" customFormat="1" ht="16.5" customHeight="1">
      <c r="A211" s="39"/>
      <c r="B211" s="40"/>
      <c r="C211" s="245" t="s">
        <v>510</v>
      </c>
      <c r="D211" s="245" t="s">
        <v>162</v>
      </c>
      <c r="E211" s="246" t="s">
        <v>1678</v>
      </c>
      <c r="F211" s="247" t="s">
        <v>1679</v>
      </c>
      <c r="G211" s="248" t="s">
        <v>1578</v>
      </c>
      <c r="H211" s="249">
        <v>6</v>
      </c>
      <c r="I211" s="250"/>
      <c r="J211" s="251">
        <f>ROUND(I211*H211,2)</f>
        <v>0</v>
      </c>
      <c r="K211" s="252"/>
      <c r="L211" s="45"/>
      <c r="M211" s="253" t="s">
        <v>1</v>
      </c>
      <c r="N211" s="254" t="s">
        <v>38</v>
      </c>
      <c r="O211" s="92"/>
      <c r="P211" s="255">
        <f>O211*H211</f>
        <v>0</v>
      </c>
      <c r="Q211" s="255">
        <v>0</v>
      </c>
      <c r="R211" s="255">
        <f>Q211*H211</f>
        <v>0</v>
      </c>
      <c r="S211" s="255">
        <v>0</v>
      </c>
      <c r="T211" s="256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57" t="s">
        <v>258</v>
      </c>
      <c r="AT211" s="257" t="s">
        <v>162</v>
      </c>
      <c r="AU211" s="257" t="s">
        <v>81</v>
      </c>
      <c r="AY211" s="18" t="s">
        <v>160</v>
      </c>
      <c r="BE211" s="258">
        <f>IF(N211="základní",J211,0)</f>
        <v>0</v>
      </c>
      <c r="BF211" s="258">
        <f>IF(N211="snížená",J211,0)</f>
        <v>0</v>
      </c>
      <c r="BG211" s="258">
        <f>IF(N211="zákl. přenesená",J211,0)</f>
        <v>0</v>
      </c>
      <c r="BH211" s="258">
        <f>IF(N211="sníž. přenesená",J211,0)</f>
        <v>0</v>
      </c>
      <c r="BI211" s="258">
        <f>IF(N211="nulová",J211,0)</f>
        <v>0</v>
      </c>
      <c r="BJ211" s="18" t="s">
        <v>77</v>
      </c>
      <c r="BK211" s="258">
        <f>ROUND(I211*H211,2)</f>
        <v>0</v>
      </c>
      <c r="BL211" s="18" t="s">
        <v>258</v>
      </c>
      <c r="BM211" s="257" t="s">
        <v>1680</v>
      </c>
    </row>
    <row r="212" s="12" customFormat="1" ht="22.8" customHeight="1">
      <c r="A212" s="12"/>
      <c r="B212" s="229"/>
      <c r="C212" s="230"/>
      <c r="D212" s="231" t="s">
        <v>72</v>
      </c>
      <c r="E212" s="243" t="s">
        <v>1681</v>
      </c>
      <c r="F212" s="243" t="s">
        <v>1682</v>
      </c>
      <c r="G212" s="230"/>
      <c r="H212" s="230"/>
      <c r="I212" s="233"/>
      <c r="J212" s="244">
        <f>BK212</f>
        <v>0</v>
      </c>
      <c r="K212" s="230"/>
      <c r="L212" s="235"/>
      <c r="M212" s="236"/>
      <c r="N212" s="237"/>
      <c r="O212" s="237"/>
      <c r="P212" s="238">
        <f>SUM(P213:P218)</f>
        <v>0</v>
      </c>
      <c r="Q212" s="237"/>
      <c r="R212" s="238">
        <f>SUM(R213:R218)</f>
        <v>0</v>
      </c>
      <c r="S212" s="237"/>
      <c r="T212" s="239">
        <f>SUM(T213:T218)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40" t="s">
        <v>81</v>
      </c>
      <c r="AT212" s="241" t="s">
        <v>72</v>
      </c>
      <c r="AU212" s="241" t="s">
        <v>77</v>
      </c>
      <c r="AY212" s="240" t="s">
        <v>160</v>
      </c>
      <c r="BK212" s="242">
        <f>SUM(BK213:BK218)</f>
        <v>0</v>
      </c>
    </row>
    <row r="213" s="2" customFormat="1" ht="21.75" customHeight="1">
      <c r="A213" s="39"/>
      <c r="B213" s="40"/>
      <c r="C213" s="245" t="s">
        <v>514</v>
      </c>
      <c r="D213" s="245" t="s">
        <v>162</v>
      </c>
      <c r="E213" s="246" t="s">
        <v>1683</v>
      </c>
      <c r="F213" s="247" t="s">
        <v>1684</v>
      </c>
      <c r="G213" s="248" t="s">
        <v>1685</v>
      </c>
      <c r="H213" s="249">
        <v>99.049999999999997</v>
      </c>
      <c r="I213" s="250"/>
      <c r="J213" s="251">
        <f>ROUND(I213*H213,2)</f>
        <v>0</v>
      </c>
      <c r="K213" s="252"/>
      <c r="L213" s="45"/>
      <c r="M213" s="253" t="s">
        <v>1</v>
      </c>
      <c r="N213" s="254" t="s">
        <v>38</v>
      </c>
      <c r="O213" s="92"/>
      <c r="P213" s="255">
        <f>O213*H213</f>
        <v>0</v>
      </c>
      <c r="Q213" s="255">
        <v>0</v>
      </c>
      <c r="R213" s="255">
        <f>Q213*H213</f>
        <v>0</v>
      </c>
      <c r="S213" s="255">
        <v>0</v>
      </c>
      <c r="T213" s="256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57" t="s">
        <v>258</v>
      </c>
      <c r="AT213" s="257" t="s">
        <v>162</v>
      </c>
      <c r="AU213" s="257" t="s">
        <v>81</v>
      </c>
      <c r="AY213" s="18" t="s">
        <v>160</v>
      </c>
      <c r="BE213" s="258">
        <f>IF(N213="základní",J213,0)</f>
        <v>0</v>
      </c>
      <c r="BF213" s="258">
        <f>IF(N213="snížená",J213,0)</f>
        <v>0</v>
      </c>
      <c r="BG213" s="258">
        <f>IF(N213="zákl. přenesená",J213,0)</f>
        <v>0</v>
      </c>
      <c r="BH213" s="258">
        <f>IF(N213="sníž. přenesená",J213,0)</f>
        <v>0</v>
      </c>
      <c r="BI213" s="258">
        <f>IF(N213="nulová",J213,0)</f>
        <v>0</v>
      </c>
      <c r="BJ213" s="18" t="s">
        <v>77</v>
      </c>
      <c r="BK213" s="258">
        <f>ROUND(I213*H213,2)</f>
        <v>0</v>
      </c>
      <c r="BL213" s="18" t="s">
        <v>258</v>
      </c>
      <c r="BM213" s="257" t="s">
        <v>1686</v>
      </c>
    </row>
    <row r="214" s="13" customFormat="1">
      <c r="A214" s="13"/>
      <c r="B214" s="259"/>
      <c r="C214" s="260"/>
      <c r="D214" s="261" t="s">
        <v>168</v>
      </c>
      <c r="E214" s="262" t="s">
        <v>1</v>
      </c>
      <c r="F214" s="263" t="s">
        <v>1687</v>
      </c>
      <c r="G214" s="260"/>
      <c r="H214" s="264">
        <v>99.049999999999997</v>
      </c>
      <c r="I214" s="265"/>
      <c r="J214" s="260"/>
      <c r="K214" s="260"/>
      <c r="L214" s="266"/>
      <c r="M214" s="267"/>
      <c r="N214" s="268"/>
      <c r="O214" s="268"/>
      <c r="P214" s="268"/>
      <c r="Q214" s="268"/>
      <c r="R214" s="268"/>
      <c r="S214" s="268"/>
      <c r="T214" s="26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70" t="s">
        <v>168</v>
      </c>
      <c r="AU214" s="270" t="s">
        <v>81</v>
      </c>
      <c r="AV214" s="13" t="s">
        <v>81</v>
      </c>
      <c r="AW214" s="13" t="s">
        <v>30</v>
      </c>
      <c r="AX214" s="13" t="s">
        <v>77</v>
      </c>
      <c r="AY214" s="270" t="s">
        <v>160</v>
      </c>
    </row>
    <row r="215" s="2" customFormat="1" ht="21.75" customHeight="1">
      <c r="A215" s="39"/>
      <c r="B215" s="40"/>
      <c r="C215" s="245" t="s">
        <v>192</v>
      </c>
      <c r="D215" s="245" t="s">
        <v>162</v>
      </c>
      <c r="E215" s="246" t="s">
        <v>1688</v>
      </c>
      <c r="F215" s="247" t="s">
        <v>1689</v>
      </c>
      <c r="G215" s="248" t="s">
        <v>1578</v>
      </c>
      <c r="H215" s="249">
        <v>5</v>
      </c>
      <c r="I215" s="250"/>
      <c r="J215" s="251">
        <f>ROUND(I215*H215,2)</f>
        <v>0</v>
      </c>
      <c r="K215" s="252"/>
      <c r="L215" s="45"/>
      <c r="M215" s="253" t="s">
        <v>1</v>
      </c>
      <c r="N215" s="254" t="s">
        <v>38</v>
      </c>
      <c r="O215" s="92"/>
      <c r="P215" s="255">
        <f>O215*H215</f>
        <v>0</v>
      </c>
      <c r="Q215" s="255">
        <v>0</v>
      </c>
      <c r="R215" s="255">
        <f>Q215*H215</f>
        <v>0</v>
      </c>
      <c r="S215" s="255">
        <v>0</v>
      </c>
      <c r="T215" s="256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57" t="s">
        <v>258</v>
      </c>
      <c r="AT215" s="257" t="s">
        <v>162</v>
      </c>
      <c r="AU215" s="257" t="s">
        <v>81</v>
      </c>
      <c r="AY215" s="18" t="s">
        <v>160</v>
      </c>
      <c r="BE215" s="258">
        <f>IF(N215="základní",J215,0)</f>
        <v>0</v>
      </c>
      <c r="BF215" s="258">
        <f>IF(N215="snížená",J215,0)</f>
        <v>0</v>
      </c>
      <c r="BG215" s="258">
        <f>IF(N215="zákl. přenesená",J215,0)</f>
        <v>0</v>
      </c>
      <c r="BH215" s="258">
        <f>IF(N215="sníž. přenesená",J215,0)</f>
        <v>0</v>
      </c>
      <c r="BI215" s="258">
        <f>IF(N215="nulová",J215,0)</f>
        <v>0</v>
      </c>
      <c r="BJ215" s="18" t="s">
        <v>77</v>
      </c>
      <c r="BK215" s="258">
        <f>ROUND(I215*H215,2)</f>
        <v>0</v>
      </c>
      <c r="BL215" s="18" t="s">
        <v>258</v>
      </c>
      <c r="BM215" s="257" t="s">
        <v>1690</v>
      </c>
    </row>
    <row r="216" s="2" customFormat="1" ht="16.5" customHeight="1">
      <c r="A216" s="39"/>
      <c r="B216" s="40"/>
      <c r="C216" s="245" t="s">
        <v>235</v>
      </c>
      <c r="D216" s="245" t="s">
        <v>162</v>
      </c>
      <c r="E216" s="246" t="s">
        <v>1691</v>
      </c>
      <c r="F216" s="247" t="s">
        <v>1692</v>
      </c>
      <c r="G216" s="248" t="s">
        <v>1502</v>
      </c>
      <c r="H216" s="249">
        <v>3.7999999999999998</v>
      </c>
      <c r="I216" s="250"/>
      <c r="J216" s="251">
        <f>ROUND(I216*H216,2)</f>
        <v>0</v>
      </c>
      <c r="K216" s="252"/>
      <c r="L216" s="45"/>
      <c r="M216" s="253" t="s">
        <v>1</v>
      </c>
      <c r="N216" s="254" t="s">
        <v>38</v>
      </c>
      <c r="O216" s="92"/>
      <c r="P216" s="255">
        <f>O216*H216</f>
        <v>0</v>
      </c>
      <c r="Q216" s="255">
        <v>0</v>
      </c>
      <c r="R216" s="255">
        <f>Q216*H216</f>
        <v>0</v>
      </c>
      <c r="S216" s="255">
        <v>0</v>
      </c>
      <c r="T216" s="256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57" t="s">
        <v>258</v>
      </c>
      <c r="AT216" s="257" t="s">
        <v>162</v>
      </c>
      <c r="AU216" s="257" t="s">
        <v>81</v>
      </c>
      <c r="AY216" s="18" t="s">
        <v>160</v>
      </c>
      <c r="BE216" s="258">
        <f>IF(N216="základní",J216,0)</f>
        <v>0</v>
      </c>
      <c r="BF216" s="258">
        <f>IF(N216="snížená",J216,0)</f>
        <v>0</v>
      </c>
      <c r="BG216" s="258">
        <f>IF(N216="zákl. přenesená",J216,0)</f>
        <v>0</v>
      </c>
      <c r="BH216" s="258">
        <f>IF(N216="sníž. přenesená",J216,0)</f>
        <v>0</v>
      </c>
      <c r="BI216" s="258">
        <f>IF(N216="nulová",J216,0)</f>
        <v>0</v>
      </c>
      <c r="BJ216" s="18" t="s">
        <v>77</v>
      </c>
      <c r="BK216" s="258">
        <f>ROUND(I216*H216,2)</f>
        <v>0</v>
      </c>
      <c r="BL216" s="18" t="s">
        <v>258</v>
      </c>
      <c r="BM216" s="257" t="s">
        <v>1693</v>
      </c>
    </row>
    <row r="217" s="2" customFormat="1" ht="16.5" customHeight="1">
      <c r="A217" s="39"/>
      <c r="B217" s="40"/>
      <c r="C217" s="245" t="s">
        <v>401</v>
      </c>
      <c r="D217" s="245" t="s">
        <v>162</v>
      </c>
      <c r="E217" s="246" t="s">
        <v>1694</v>
      </c>
      <c r="F217" s="247" t="s">
        <v>1695</v>
      </c>
      <c r="G217" s="248" t="s">
        <v>1578</v>
      </c>
      <c r="H217" s="249">
        <v>1</v>
      </c>
      <c r="I217" s="250"/>
      <c r="J217" s="251">
        <f>ROUND(I217*H217,2)</f>
        <v>0</v>
      </c>
      <c r="K217" s="252"/>
      <c r="L217" s="45"/>
      <c r="M217" s="253" t="s">
        <v>1</v>
      </c>
      <c r="N217" s="254" t="s">
        <v>38</v>
      </c>
      <c r="O217" s="92"/>
      <c r="P217" s="255">
        <f>O217*H217</f>
        <v>0</v>
      </c>
      <c r="Q217" s="255">
        <v>0</v>
      </c>
      <c r="R217" s="255">
        <f>Q217*H217</f>
        <v>0</v>
      </c>
      <c r="S217" s="255">
        <v>0</v>
      </c>
      <c r="T217" s="256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57" t="s">
        <v>258</v>
      </c>
      <c r="AT217" s="257" t="s">
        <v>162</v>
      </c>
      <c r="AU217" s="257" t="s">
        <v>81</v>
      </c>
      <c r="AY217" s="18" t="s">
        <v>160</v>
      </c>
      <c r="BE217" s="258">
        <f>IF(N217="základní",J217,0)</f>
        <v>0</v>
      </c>
      <c r="BF217" s="258">
        <f>IF(N217="snížená",J217,0)</f>
        <v>0</v>
      </c>
      <c r="BG217" s="258">
        <f>IF(N217="zákl. přenesená",J217,0)</f>
        <v>0</v>
      </c>
      <c r="BH217" s="258">
        <f>IF(N217="sníž. přenesená",J217,0)</f>
        <v>0</v>
      </c>
      <c r="BI217" s="258">
        <f>IF(N217="nulová",J217,0)</f>
        <v>0</v>
      </c>
      <c r="BJ217" s="18" t="s">
        <v>77</v>
      </c>
      <c r="BK217" s="258">
        <f>ROUND(I217*H217,2)</f>
        <v>0</v>
      </c>
      <c r="BL217" s="18" t="s">
        <v>258</v>
      </c>
      <c r="BM217" s="257" t="s">
        <v>1696</v>
      </c>
    </row>
    <row r="218" s="2" customFormat="1" ht="16.5" customHeight="1">
      <c r="A218" s="39"/>
      <c r="B218" s="40"/>
      <c r="C218" s="245" t="s">
        <v>532</v>
      </c>
      <c r="D218" s="245" t="s">
        <v>162</v>
      </c>
      <c r="E218" s="246" t="s">
        <v>1697</v>
      </c>
      <c r="F218" s="247" t="s">
        <v>1698</v>
      </c>
      <c r="G218" s="248" t="s">
        <v>1578</v>
      </c>
      <c r="H218" s="249">
        <v>3</v>
      </c>
      <c r="I218" s="250"/>
      <c r="J218" s="251">
        <f>ROUND(I218*H218,2)</f>
        <v>0</v>
      </c>
      <c r="K218" s="252"/>
      <c r="L218" s="45"/>
      <c r="M218" s="253" t="s">
        <v>1</v>
      </c>
      <c r="N218" s="254" t="s">
        <v>38</v>
      </c>
      <c r="O218" s="92"/>
      <c r="P218" s="255">
        <f>O218*H218</f>
        <v>0</v>
      </c>
      <c r="Q218" s="255">
        <v>0</v>
      </c>
      <c r="R218" s="255">
        <f>Q218*H218</f>
        <v>0</v>
      </c>
      <c r="S218" s="255">
        <v>0</v>
      </c>
      <c r="T218" s="256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57" t="s">
        <v>258</v>
      </c>
      <c r="AT218" s="257" t="s">
        <v>162</v>
      </c>
      <c r="AU218" s="257" t="s">
        <v>81</v>
      </c>
      <c r="AY218" s="18" t="s">
        <v>160</v>
      </c>
      <c r="BE218" s="258">
        <f>IF(N218="základní",J218,0)</f>
        <v>0</v>
      </c>
      <c r="BF218" s="258">
        <f>IF(N218="snížená",J218,0)</f>
        <v>0</v>
      </c>
      <c r="BG218" s="258">
        <f>IF(N218="zákl. přenesená",J218,0)</f>
        <v>0</v>
      </c>
      <c r="BH218" s="258">
        <f>IF(N218="sníž. přenesená",J218,0)</f>
        <v>0</v>
      </c>
      <c r="BI218" s="258">
        <f>IF(N218="nulová",J218,0)</f>
        <v>0</v>
      </c>
      <c r="BJ218" s="18" t="s">
        <v>77</v>
      </c>
      <c r="BK218" s="258">
        <f>ROUND(I218*H218,2)</f>
        <v>0</v>
      </c>
      <c r="BL218" s="18" t="s">
        <v>258</v>
      </c>
      <c r="BM218" s="257" t="s">
        <v>1699</v>
      </c>
    </row>
    <row r="219" s="12" customFormat="1" ht="22.8" customHeight="1">
      <c r="A219" s="12"/>
      <c r="B219" s="229"/>
      <c r="C219" s="230"/>
      <c r="D219" s="231" t="s">
        <v>72</v>
      </c>
      <c r="E219" s="243" t="s">
        <v>1700</v>
      </c>
      <c r="F219" s="243" t="s">
        <v>1701</v>
      </c>
      <c r="G219" s="230"/>
      <c r="H219" s="230"/>
      <c r="I219" s="233"/>
      <c r="J219" s="244">
        <f>BK219</f>
        <v>0</v>
      </c>
      <c r="K219" s="230"/>
      <c r="L219" s="235"/>
      <c r="M219" s="236"/>
      <c r="N219" s="237"/>
      <c r="O219" s="237"/>
      <c r="P219" s="238">
        <f>SUM(P220:P223)</f>
        <v>0</v>
      </c>
      <c r="Q219" s="237"/>
      <c r="R219" s="238">
        <f>SUM(R220:R223)</f>
        <v>0</v>
      </c>
      <c r="S219" s="237"/>
      <c r="T219" s="239">
        <f>SUM(T220:T223)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40" t="s">
        <v>81</v>
      </c>
      <c r="AT219" s="241" t="s">
        <v>72</v>
      </c>
      <c r="AU219" s="241" t="s">
        <v>77</v>
      </c>
      <c r="AY219" s="240" t="s">
        <v>160</v>
      </c>
      <c r="BK219" s="242">
        <f>SUM(BK220:BK223)</f>
        <v>0</v>
      </c>
    </row>
    <row r="220" s="2" customFormat="1" ht="21.75" customHeight="1">
      <c r="A220" s="39"/>
      <c r="B220" s="40"/>
      <c r="C220" s="245" t="s">
        <v>537</v>
      </c>
      <c r="D220" s="245" t="s">
        <v>162</v>
      </c>
      <c r="E220" s="246" t="s">
        <v>1702</v>
      </c>
      <c r="F220" s="247" t="s">
        <v>1703</v>
      </c>
      <c r="G220" s="248" t="s">
        <v>1685</v>
      </c>
      <c r="H220" s="249">
        <v>100.09999999999999</v>
      </c>
      <c r="I220" s="250"/>
      <c r="J220" s="251">
        <f>ROUND(I220*H220,2)</f>
        <v>0</v>
      </c>
      <c r="K220" s="252"/>
      <c r="L220" s="45"/>
      <c r="M220" s="253" t="s">
        <v>1</v>
      </c>
      <c r="N220" s="254" t="s">
        <v>38</v>
      </c>
      <c r="O220" s="92"/>
      <c r="P220" s="255">
        <f>O220*H220</f>
        <v>0</v>
      </c>
      <c r="Q220" s="255">
        <v>0</v>
      </c>
      <c r="R220" s="255">
        <f>Q220*H220</f>
        <v>0</v>
      </c>
      <c r="S220" s="255">
        <v>0</v>
      </c>
      <c r="T220" s="256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57" t="s">
        <v>258</v>
      </c>
      <c r="AT220" s="257" t="s">
        <v>162</v>
      </c>
      <c r="AU220" s="257" t="s">
        <v>81</v>
      </c>
      <c r="AY220" s="18" t="s">
        <v>160</v>
      </c>
      <c r="BE220" s="258">
        <f>IF(N220="základní",J220,0)</f>
        <v>0</v>
      </c>
      <c r="BF220" s="258">
        <f>IF(N220="snížená",J220,0)</f>
        <v>0</v>
      </c>
      <c r="BG220" s="258">
        <f>IF(N220="zákl. přenesená",J220,0)</f>
        <v>0</v>
      </c>
      <c r="BH220" s="258">
        <f>IF(N220="sníž. přenesená",J220,0)</f>
        <v>0</v>
      </c>
      <c r="BI220" s="258">
        <f>IF(N220="nulová",J220,0)</f>
        <v>0</v>
      </c>
      <c r="BJ220" s="18" t="s">
        <v>77</v>
      </c>
      <c r="BK220" s="258">
        <f>ROUND(I220*H220,2)</f>
        <v>0</v>
      </c>
      <c r="BL220" s="18" t="s">
        <v>258</v>
      </c>
      <c r="BM220" s="257" t="s">
        <v>1704</v>
      </c>
    </row>
    <row r="221" s="13" customFormat="1">
      <c r="A221" s="13"/>
      <c r="B221" s="259"/>
      <c r="C221" s="260"/>
      <c r="D221" s="261" t="s">
        <v>168</v>
      </c>
      <c r="E221" s="262" t="s">
        <v>1</v>
      </c>
      <c r="F221" s="263" t="s">
        <v>1705</v>
      </c>
      <c r="G221" s="260"/>
      <c r="H221" s="264">
        <v>100.09999999999999</v>
      </c>
      <c r="I221" s="265"/>
      <c r="J221" s="260"/>
      <c r="K221" s="260"/>
      <c r="L221" s="266"/>
      <c r="M221" s="267"/>
      <c r="N221" s="268"/>
      <c r="O221" s="268"/>
      <c r="P221" s="268"/>
      <c r="Q221" s="268"/>
      <c r="R221" s="268"/>
      <c r="S221" s="268"/>
      <c r="T221" s="26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70" t="s">
        <v>168</v>
      </c>
      <c r="AU221" s="270" t="s">
        <v>81</v>
      </c>
      <c r="AV221" s="13" t="s">
        <v>81</v>
      </c>
      <c r="AW221" s="13" t="s">
        <v>30</v>
      </c>
      <c r="AX221" s="13" t="s">
        <v>77</v>
      </c>
      <c r="AY221" s="270" t="s">
        <v>160</v>
      </c>
    </row>
    <row r="222" s="2" customFormat="1" ht="21.75" customHeight="1">
      <c r="A222" s="39"/>
      <c r="B222" s="40"/>
      <c r="C222" s="245" t="s">
        <v>542</v>
      </c>
      <c r="D222" s="245" t="s">
        <v>162</v>
      </c>
      <c r="E222" s="246" t="s">
        <v>1706</v>
      </c>
      <c r="F222" s="247" t="s">
        <v>1707</v>
      </c>
      <c r="G222" s="248" t="s">
        <v>1685</v>
      </c>
      <c r="H222" s="249">
        <v>100.09999999999999</v>
      </c>
      <c r="I222" s="250"/>
      <c r="J222" s="251">
        <f>ROUND(I222*H222,2)</f>
        <v>0</v>
      </c>
      <c r="K222" s="252"/>
      <c r="L222" s="45"/>
      <c r="M222" s="253" t="s">
        <v>1</v>
      </c>
      <c r="N222" s="254" t="s">
        <v>38</v>
      </c>
      <c r="O222" s="92"/>
      <c r="P222" s="255">
        <f>O222*H222</f>
        <v>0</v>
      </c>
      <c r="Q222" s="255">
        <v>0</v>
      </c>
      <c r="R222" s="255">
        <f>Q222*H222</f>
        <v>0</v>
      </c>
      <c r="S222" s="255">
        <v>0</v>
      </c>
      <c r="T222" s="256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57" t="s">
        <v>258</v>
      </c>
      <c r="AT222" s="257" t="s">
        <v>162</v>
      </c>
      <c r="AU222" s="257" t="s">
        <v>81</v>
      </c>
      <c r="AY222" s="18" t="s">
        <v>160</v>
      </c>
      <c r="BE222" s="258">
        <f>IF(N222="základní",J222,0)</f>
        <v>0</v>
      </c>
      <c r="BF222" s="258">
        <f>IF(N222="snížená",J222,0)</f>
        <v>0</v>
      </c>
      <c r="BG222" s="258">
        <f>IF(N222="zákl. přenesená",J222,0)</f>
        <v>0</v>
      </c>
      <c r="BH222" s="258">
        <f>IF(N222="sníž. přenesená",J222,0)</f>
        <v>0</v>
      </c>
      <c r="BI222" s="258">
        <f>IF(N222="nulová",J222,0)</f>
        <v>0</v>
      </c>
      <c r="BJ222" s="18" t="s">
        <v>77</v>
      </c>
      <c r="BK222" s="258">
        <f>ROUND(I222*H222,2)</f>
        <v>0</v>
      </c>
      <c r="BL222" s="18" t="s">
        <v>258</v>
      </c>
      <c r="BM222" s="257" t="s">
        <v>1708</v>
      </c>
    </row>
    <row r="223" s="2" customFormat="1" ht="21.75" customHeight="1">
      <c r="A223" s="39"/>
      <c r="B223" s="40"/>
      <c r="C223" s="245" t="s">
        <v>546</v>
      </c>
      <c r="D223" s="245" t="s">
        <v>162</v>
      </c>
      <c r="E223" s="246" t="s">
        <v>1709</v>
      </c>
      <c r="F223" s="247" t="s">
        <v>1710</v>
      </c>
      <c r="G223" s="248" t="s">
        <v>1685</v>
      </c>
      <c r="H223" s="249">
        <v>100.09999999999999</v>
      </c>
      <c r="I223" s="250"/>
      <c r="J223" s="251">
        <f>ROUND(I223*H223,2)</f>
        <v>0</v>
      </c>
      <c r="K223" s="252"/>
      <c r="L223" s="45"/>
      <c r="M223" s="315" t="s">
        <v>1</v>
      </c>
      <c r="N223" s="316" t="s">
        <v>38</v>
      </c>
      <c r="O223" s="317"/>
      <c r="P223" s="318">
        <f>O223*H223</f>
        <v>0</v>
      </c>
      <c r="Q223" s="318">
        <v>0</v>
      </c>
      <c r="R223" s="318">
        <f>Q223*H223</f>
        <v>0</v>
      </c>
      <c r="S223" s="318">
        <v>0</v>
      </c>
      <c r="T223" s="31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57" t="s">
        <v>258</v>
      </c>
      <c r="AT223" s="257" t="s">
        <v>162</v>
      </c>
      <c r="AU223" s="257" t="s">
        <v>81</v>
      </c>
      <c r="AY223" s="18" t="s">
        <v>160</v>
      </c>
      <c r="BE223" s="258">
        <f>IF(N223="základní",J223,0)</f>
        <v>0</v>
      </c>
      <c r="BF223" s="258">
        <f>IF(N223="snížená",J223,0)</f>
        <v>0</v>
      </c>
      <c r="BG223" s="258">
        <f>IF(N223="zákl. přenesená",J223,0)</f>
        <v>0</v>
      </c>
      <c r="BH223" s="258">
        <f>IF(N223="sníž. přenesená",J223,0)</f>
        <v>0</v>
      </c>
      <c r="BI223" s="258">
        <f>IF(N223="nulová",J223,0)</f>
        <v>0</v>
      </c>
      <c r="BJ223" s="18" t="s">
        <v>77</v>
      </c>
      <c r="BK223" s="258">
        <f>ROUND(I223*H223,2)</f>
        <v>0</v>
      </c>
      <c r="BL223" s="18" t="s">
        <v>258</v>
      </c>
      <c r="BM223" s="257" t="s">
        <v>1711</v>
      </c>
    </row>
    <row r="224" s="2" customFormat="1" ht="6.96" customHeight="1">
      <c r="A224" s="39"/>
      <c r="B224" s="67"/>
      <c r="C224" s="68"/>
      <c r="D224" s="68"/>
      <c r="E224" s="68"/>
      <c r="F224" s="68"/>
      <c r="G224" s="68"/>
      <c r="H224" s="68"/>
      <c r="I224" s="193"/>
      <c r="J224" s="68"/>
      <c r="K224" s="68"/>
      <c r="L224" s="45"/>
      <c r="M224" s="39"/>
      <c r="O224" s="39"/>
      <c r="P224" s="39"/>
      <c r="Q224" s="39"/>
      <c r="R224" s="39"/>
      <c r="S224" s="39"/>
      <c r="T224" s="39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</row>
  </sheetData>
  <sheetProtection sheet="1" autoFilter="0" formatColumns="0" formatRows="0" objects="1" scenarios="1" spinCount="100000" saltValue="qqUC1EQFjLX6viSMnDrJlTa0IK3qUr0cwmn9L+bsQgd5vbsyEzme4x3kfD8Er0lsPETnerUohZ9OkcXf9YnZeg==" hashValue="5W0XUkCwR60urlMaKM6nAE098RG51p5plFb/nIsf2LEp5PNgDUXNbuxIBX1XA4JWolqNfQiE1+jcHpgiNVq6GA==" algorithmName="SHA-512" password="CC35"/>
  <autoFilter ref="C128:K22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50"/>
      <c r="J3" s="149"/>
      <c r="K3" s="149"/>
      <c r="L3" s="21"/>
      <c r="AT3" s="18" t="s">
        <v>81</v>
      </c>
    </row>
    <row r="4" s="1" customFormat="1" ht="24.96" customHeight="1">
      <c r="B4" s="21"/>
      <c r="D4" s="151" t="s">
        <v>112</v>
      </c>
      <c r="I4" s="147"/>
      <c r="L4" s="21"/>
      <c r="M4" s="152" t="s">
        <v>10</v>
      </c>
      <c r="AT4" s="18" t="s">
        <v>4</v>
      </c>
    </row>
    <row r="5" s="1" customFormat="1" ht="6.96" customHeight="1">
      <c r="B5" s="21"/>
      <c r="I5" s="147"/>
      <c r="L5" s="21"/>
    </row>
    <row r="6" s="1" customFormat="1" ht="12" customHeight="1">
      <c r="B6" s="21"/>
      <c r="D6" s="153" t="s">
        <v>15</v>
      </c>
      <c r="I6" s="147"/>
      <c r="L6" s="21"/>
    </row>
    <row r="7" s="1" customFormat="1" ht="16.5" customHeight="1">
      <c r="B7" s="21"/>
      <c r="E7" s="154" t="str">
        <f>'Rekapitulace stavby'!K6</f>
        <v>Revitalizace školní družiny v Milíně - energetické úspory</v>
      </c>
      <c r="F7" s="153"/>
      <c r="G7" s="153"/>
      <c r="H7" s="153"/>
      <c r="I7" s="147"/>
      <c r="L7" s="21"/>
    </row>
    <row r="8" s="1" customFormat="1" ht="12" customHeight="1">
      <c r="B8" s="21"/>
      <c r="D8" s="153" t="s">
        <v>113</v>
      </c>
      <c r="I8" s="147"/>
      <c r="L8" s="21"/>
    </row>
    <row r="9" s="2" customFormat="1" ht="16.5" customHeight="1">
      <c r="A9" s="39"/>
      <c r="B9" s="45"/>
      <c r="C9" s="39"/>
      <c r="D9" s="39"/>
      <c r="E9" s="154" t="s">
        <v>114</v>
      </c>
      <c r="F9" s="39"/>
      <c r="G9" s="39"/>
      <c r="H9" s="39"/>
      <c r="I9" s="15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3" t="s">
        <v>115</v>
      </c>
      <c r="E10" s="39"/>
      <c r="F10" s="39"/>
      <c r="G10" s="39"/>
      <c r="H10" s="39"/>
      <c r="I10" s="15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6" t="s">
        <v>1712</v>
      </c>
      <c r="F11" s="39"/>
      <c r="G11" s="39"/>
      <c r="H11" s="39"/>
      <c r="I11" s="155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155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3" t="s">
        <v>17</v>
      </c>
      <c r="E13" s="39"/>
      <c r="F13" s="142" t="s">
        <v>1</v>
      </c>
      <c r="G13" s="39"/>
      <c r="H13" s="39"/>
      <c r="I13" s="157" t="s">
        <v>18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3" t="s">
        <v>19</v>
      </c>
      <c r="E14" s="39"/>
      <c r="F14" s="142" t="s">
        <v>20</v>
      </c>
      <c r="G14" s="39"/>
      <c r="H14" s="39"/>
      <c r="I14" s="157" t="s">
        <v>21</v>
      </c>
      <c r="J14" s="158" t="str">
        <f>'Rekapitulace stavby'!AN8</f>
        <v>2. 12. 2020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155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3" t="s">
        <v>23</v>
      </c>
      <c r="E16" s="39"/>
      <c r="F16" s="39"/>
      <c r="G16" s="39"/>
      <c r="H16" s="39"/>
      <c r="I16" s="157" t="s">
        <v>24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7" t="s">
        <v>26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155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3" t="s">
        <v>27</v>
      </c>
      <c r="E19" s="39"/>
      <c r="F19" s="39"/>
      <c r="G19" s="39"/>
      <c r="H19" s="39"/>
      <c r="I19" s="157" t="s">
        <v>24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7" t="s">
        <v>26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155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3" t="s">
        <v>29</v>
      </c>
      <c r="E22" s="39"/>
      <c r="F22" s="39"/>
      <c r="G22" s="39"/>
      <c r="H22" s="39"/>
      <c r="I22" s="157" t="s">
        <v>24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57" t="s">
        <v>26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155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3" t="s">
        <v>31</v>
      </c>
      <c r="E25" s="39"/>
      <c r="F25" s="39"/>
      <c r="G25" s="39"/>
      <c r="H25" s="39"/>
      <c r="I25" s="157" t="s">
        <v>24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7" t="s">
        <v>26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155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3" t="s">
        <v>32</v>
      </c>
      <c r="E28" s="39"/>
      <c r="F28" s="39"/>
      <c r="G28" s="39"/>
      <c r="H28" s="39"/>
      <c r="I28" s="15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62"/>
      <c r="J29" s="159"/>
      <c r="K29" s="159"/>
      <c r="L29" s="163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155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4"/>
      <c r="E31" s="164"/>
      <c r="F31" s="164"/>
      <c r="G31" s="164"/>
      <c r="H31" s="164"/>
      <c r="I31" s="165"/>
      <c r="J31" s="164"/>
      <c r="K31" s="164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6" t="s">
        <v>33</v>
      </c>
      <c r="E32" s="39"/>
      <c r="F32" s="39"/>
      <c r="G32" s="39"/>
      <c r="H32" s="39"/>
      <c r="I32" s="155"/>
      <c r="J32" s="167">
        <f>ROUND(J124,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4"/>
      <c r="E33" s="164"/>
      <c r="F33" s="164"/>
      <c r="G33" s="164"/>
      <c r="H33" s="164"/>
      <c r="I33" s="165"/>
      <c r="J33" s="164"/>
      <c r="K33" s="164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8" t="s">
        <v>35</v>
      </c>
      <c r="G34" s="39"/>
      <c r="H34" s="39"/>
      <c r="I34" s="169" t="s">
        <v>34</v>
      </c>
      <c r="J34" s="168" t="s">
        <v>36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70" t="s">
        <v>37</v>
      </c>
      <c r="E35" s="153" t="s">
        <v>38</v>
      </c>
      <c r="F35" s="171">
        <f>ROUND((SUM(BE124:BE143)),  2)</f>
        <v>0</v>
      </c>
      <c r="G35" s="39"/>
      <c r="H35" s="39"/>
      <c r="I35" s="172">
        <v>0.20999999999999999</v>
      </c>
      <c r="J35" s="171">
        <f>ROUND(((SUM(BE124:BE143))*I35),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3" t="s">
        <v>39</v>
      </c>
      <c r="F36" s="171">
        <f>ROUND((SUM(BF124:BF143)),  2)</f>
        <v>0</v>
      </c>
      <c r="G36" s="39"/>
      <c r="H36" s="39"/>
      <c r="I36" s="172">
        <v>0.14999999999999999</v>
      </c>
      <c r="J36" s="171">
        <f>ROUND(((SUM(BF124:BF143))*I36),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3" t="s">
        <v>40</v>
      </c>
      <c r="F37" s="171">
        <f>ROUND((SUM(BG124:BG143)),  2)</f>
        <v>0</v>
      </c>
      <c r="G37" s="39"/>
      <c r="H37" s="39"/>
      <c r="I37" s="172">
        <v>0.20999999999999999</v>
      </c>
      <c r="J37" s="171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3" t="s">
        <v>41</v>
      </c>
      <c r="F38" s="171">
        <f>ROUND((SUM(BH124:BH143)),  2)</f>
        <v>0</v>
      </c>
      <c r="G38" s="39"/>
      <c r="H38" s="39"/>
      <c r="I38" s="172">
        <v>0.14999999999999999</v>
      </c>
      <c r="J38" s="171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3" t="s">
        <v>42</v>
      </c>
      <c r="F39" s="171">
        <f>ROUND((SUM(BI124:BI143)),  2)</f>
        <v>0</v>
      </c>
      <c r="G39" s="39"/>
      <c r="H39" s="39"/>
      <c r="I39" s="172">
        <v>0</v>
      </c>
      <c r="J39" s="171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15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73"/>
      <c r="D41" s="174" t="s">
        <v>43</v>
      </c>
      <c r="E41" s="175"/>
      <c r="F41" s="175"/>
      <c r="G41" s="176" t="s">
        <v>44</v>
      </c>
      <c r="H41" s="177" t="s">
        <v>45</v>
      </c>
      <c r="I41" s="178"/>
      <c r="J41" s="179">
        <f>SUM(J32:J39)</f>
        <v>0</v>
      </c>
      <c r="K41" s="180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155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I43" s="147"/>
      <c r="L43" s="21"/>
    </row>
    <row r="44" s="1" customFormat="1" ht="14.4" customHeight="1">
      <c r="B44" s="21"/>
      <c r="I44" s="147"/>
      <c r="L44" s="21"/>
    </row>
    <row r="45" s="1" customFormat="1" ht="14.4" customHeight="1">
      <c r="B45" s="21"/>
      <c r="I45" s="147"/>
      <c r="L45" s="21"/>
    </row>
    <row r="46" s="1" customFormat="1" ht="14.4" customHeight="1">
      <c r="B46" s="21"/>
      <c r="I46" s="147"/>
      <c r="L46" s="21"/>
    </row>
    <row r="47" s="1" customFormat="1" ht="14.4" customHeight="1">
      <c r="B47" s="21"/>
      <c r="I47" s="147"/>
      <c r="L47" s="21"/>
    </row>
    <row r="48" s="1" customFormat="1" ht="14.4" customHeight="1">
      <c r="B48" s="21"/>
      <c r="I48" s="147"/>
      <c r="L48" s="21"/>
    </row>
    <row r="49" s="1" customFormat="1" ht="14.4" customHeight="1">
      <c r="B49" s="21"/>
      <c r="I49" s="147"/>
      <c r="L49" s="21"/>
    </row>
    <row r="50" s="2" customFormat="1" ht="14.4" customHeight="1">
      <c r="B50" s="64"/>
      <c r="D50" s="181" t="s">
        <v>46</v>
      </c>
      <c r="E50" s="182"/>
      <c r="F50" s="182"/>
      <c r="G50" s="181" t="s">
        <v>47</v>
      </c>
      <c r="H50" s="182"/>
      <c r="I50" s="183"/>
      <c r="J50" s="182"/>
      <c r="K50" s="182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4" t="s">
        <v>48</v>
      </c>
      <c r="E61" s="185"/>
      <c r="F61" s="186" t="s">
        <v>49</v>
      </c>
      <c r="G61" s="184" t="s">
        <v>48</v>
      </c>
      <c r="H61" s="185"/>
      <c r="I61" s="187"/>
      <c r="J61" s="188" t="s">
        <v>49</v>
      </c>
      <c r="K61" s="185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1" t="s">
        <v>50</v>
      </c>
      <c r="E65" s="189"/>
      <c r="F65" s="189"/>
      <c r="G65" s="181" t="s">
        <v>51</v>
      </c>
      <c r="H65" s="189"/>
      <c r="I65" s="190"/>
      <c r="J65" s="189"/>
      <c r="K65" s="18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4" t="s">
        <v>48</v>
      </c>
      <c r="E76" s="185"/>
      <c r="F76" s="186" t="s">
        <v>49</v>
      </c>
      <c r="G76" s="184" t="s">
        <v>48</v>
      </c>
      <c r="H76" s="185"/>
      <c r="I76" s="187"/>
      <c r="J76" s="188" t="s">
        <v>49</v>
      </c>
      <c r="K76" s="185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1"/>
      <c r="C77" s="192"/>
      <c r="D77" s="192"/>
      <c r="E77" s="192"/>
      <c r="F77" s="192"/>
      <c r="G77" s="192"/>
      <c r="H77" s="192"/>
      <c r="I77" s="193"/>
      <c r="J77" s="192"/>
      <c r="K77" s="19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4"/>
      <c r="C81" s="195"/>
      <c r="D81" s="195"/>
      <c r="E81" s="195"/>
      <c r="F81" s="195"/>
      <c r="G81" s="195"/>
      <c r="H81" s="195"/>
      <c r="I81" s="196"/>
      <c r="J81" s="195"/>
      <c r="K81" s="19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15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5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15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97" t="str">
        <f>E7</f>
        <v>Revitalizace školní družiny v Milíně - energetické úspory</v>
      </c>
      <c r="F85" s="33"/>
      <c r="G85" s="33"/>
      <c r="H85" s="33"/>
      <c r="I85" s="15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113</v>
      </c>
      <c r="D86" s="23"/>
      <c r="E86" s="23"/>
      <c r="F86" s="23"/>
      <c r="G86" s="23"/>
      <c r="H86" s="23"/>
      <c r="I86" s="147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97" t="s">
        <v>114</v>
      </c>
      <c r="F87" s="41"/>
      <c r="G87" s="41"/>
      <c r="H87" s="41"/>
      <c r="I87" s="15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115</v>
      </c>
      <c r="D88" s="41"/>
      <c r="E88" s="41"/>
      <c r="F88" s="41"/>
      <c r="G88" s="41"/>
      <c r="H88" s="41"/>
      <c r="I88" s="15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1.5 - Odběrná plynová zařízení</v>
      </c>
      <c r="F89" s="41"/>
      <c r="G89" s="41"/>
      <c r="H89" s="41"/>
      <c r="I89" s="155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5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19</v>
      </c>
      <c r="D91" s="41"/>
      <c r="E91" s="41"/>
      <c r="F91" s="28" t="str">
        <f>F14</f>
        <v>Milín 262 31, č.p. 248</v>
      </c>
      <c r="G91" s="41"/>
      <c r="H91" s="41"/>
      <c r="I91" s="157" t="s">
        <v>21</v>
      </c>
      <c r="J91" s="80" t="str">
        <f>IF(J14="","",J14)</f>
        <v>2. 12. 2020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155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23</v>
      </c>
      <c r="D93" s="41"/>
      <c r="E93" s="41"/>
      <c r="F93" s="28" t="str">
        <f>E17</f>
        <v xml:space="preserve"> </v>
      </c>
      <c r="G93" s="41"/>
      <c r="H93" s="41"/>
      <c r="I93" s="157" t="s">
        <v>29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27</v>
      </c>
      <c r="D94" s="41"/>
      <c r="E94" s="41"/>
      <c r="F94" s="28" t="str">
        <f>IF(E20="","",E20)</f>
        <v>Vyplň údaj</v>
      </c>
      <c r="G94" s="41"/>
      <c r="H94" s="41"/>
      <c r="I94" s="157" t="s">
        <v>31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5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98" t="s">
        <v>118</v>
      </c>
      <c r="D96" s="199"/>
      <c r="E96" s="199"/>
      <c r="F96" s="199"/>
      <c r="G96" s="199"/>
      <c r="H96" s="199"/>
      <c r="I96" s="200"/>
      <c r="J96" s="201" t="s">
        <v>119</v>
      </c>
      <c r="K96" s="199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155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202" t="s">
        <v>120</v>
      </c>
      <c r="D98" s="41"/>
      <c r="E98" s="41"/>
      <c r="F98" s="41"/>
      <c r="G98" s="41"/>
      <c r="H98" s="41"/>
      <c r="I98" s="155"/>
      <c r="J98" s="111">
        <f>J124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121</v>
      </c>
    </row>
    <row r="99" s="9" customFormat="1" ht="24.96" customHeight="1">
      <c r="A99" s="9"/>
      <c r="B99" s="203"/>
      <c r="C99" s="204"/>
      <c r="D99" s="205" t="s">
        <v>133</v>
      </c>
      <c r="E99" s="206"/>
      <c r="F99" s="206"/>
      <c r="G99" s="206"/>
      <c r="H99" s="206"/>
      <c r="I99" s="207"/>
      <c r="J99" s="208">
        <f>J125</f>
        <v>0</v>
      </c>
      <c r="K99" s="204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10"/>
      <c r="C100" s="134"/>
      <c r="D100" s="211" t="s">
        <v>1713</v>
      </c>
      <c r="E100" s="212"/>
      <c r="F100" s="212"/>
      <c r="G100" s="212"/>
      <c r="H100" s="212"/>
      <c r="I100" s="213"/>
      <c r="J100" s="214">
        <f>J126</f>
        <v>0</v>
      </c>
      <c r="K100" s="134"/>
      <c r="L100" s="21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0"/>
      <c r="C101" s="134"/>
      <c r="D101" s="211" t="s">
        <v>1714</v>
      </c>
      <c r="E101" s="212"/>
      <c r="F101" s="212"/>
      <c r="G101" s="212"/>
      <c r="H101" s="212"/>
      <c r="I101" s="213"/>
      <c r="J101" s="214">
        <f>J134</f>
        <v>0</v>
      </c>
      <c r="K101" s="134"/>
      <c r="L101" s="21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0"/>
      <c r="C102" s="134"/>
      <c r="D102" s="211" t="s">
        <v>1715</v>
      </c>
      <c r="E102" s="212"/>
      <c r="F102" s="212"/>
      <c r="G102" s="212"/>
      <c r="H102" s="212"/>
      <c r="I102" s="213"/>
      <c r="J102" s="214">
        <f>J142</f>
        <v>0</v>
      </c>
      <c r="K102" s="134"/>
      <c r="L102" s="21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155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193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196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145</v>
      </c>
      <c r="D109" s="41"/>
      <c r="E109" s="41"/>
      <c r="F109" s="41"/>
      <c r="G109" s="41"/>
      <c r="H109" s="41"/>
      <c r="I109" s="15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15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15</v>
      </c>
      <c r="D111" s="41"/>
      <c r="E111" s="41"/>
      <c r="F111" s="41"/>
      <c r="G111" s="41"/>
      <c r="H111" s="41"/>
      <c r="I111" s="15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97" t="str">
        <f>E7</f>
        <v>Revitalizace školní družiny v Milíně - energetické úspory</v>
      </c>
      <c r="F112" s="33"/>
      <c r="G112" s="33"/>
      <c r="H112" s="33"/>
      <c r="I112" s="15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1" customFormat="1" ht="12" customHeight="1">
      <c r="B113" s="22"/>
      <c r="C113" s="33" t="s">
        <v>113</v>
      </c>
      <c r="D113" s="23"/>
      <c r="E113" s="23"/>
      <c r="F113" s="23"/>
      <c r="G113" s="23"/>
      <c r="H113" s="23"/>
      <c r="I113" s="147"/>
      <c r="J113" s="23"/>
      <c r="K113" s="23"/>
      <c r="L113" s="21"/>
    </row>
    <row r="114" s="2" customFormat="1" ht="16.5" customHeight="1">
      <c r="A114" s="39"/>
      <c r="B114" s="40"/>
      <c r="C114" s="41"/>
      <c r="D114" s="41"/>
      <c r="E114" s="197" t="s">
        <v>114</v>
      </c>
      <c r="F114" s="41"/>
      <c r="G114" s="41"/>
      <c r="H114" s="41"/>
      <c r="I114" s="155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115</v>
      </c>
      <c r="D115" s="41"/>
      <c r="E115" s="41"/>
      <c r="F115" s="41"/>
      <c r="G115" s="41"/>
      <c r="H115" s="41"/>
      <c r="I115" s="15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E11</f>
        <v>1.5 - Odběrná plynová zařízení</v>
      </c>
      <c r="F116" s="41"/>
      <c r="G116" s="41"/>
      <c r="H116" s="41"/>
      <c r="I116" s="155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155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19</v>
      </c>
      <c r="D118" s="41"/>
      <c r="E118" s="41"/>
      <c r="F118" s="28" t="str">
        <f>F14</f>
        <v>Milín 262 31, č.p. 248</v>
      </c>
      <c r="G118" s="41"/>
      <c r="H118" s="41"/>
      <c r="I118" s="157" t="s">
        <v>21</v>
      </c>
      <c r="J118" s="80" t="str">
        <f>IF(J14="","",J14)</f>
        <v>2. 12. 2020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155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23</v>
      </c>
      <c r="D120" s="41"/>
      <c r="E120" s="41"/>
      <c r="F120" s="28" t="str">
        <f>E17</f>
        <v xml:space="preserve"> </v>
      </c>
      <c r="G120" s="41"/>
      <c r="H120" s="41"/>
      <c r="I120" s="157" t="s">
        <v>29</v>
      </c>
      <c r="J120" s="37" t="str">
        <f>E23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27</v>
      </c>
      <c r="D121" s="41"/>
      <c r="E121" s="41"/>
      <c r="F121" s="28" t="str">
        <f>IF(E20="","",E20)</f>
        <v>Vyplň údaj</v>
      </c>
      <c r="G121" s="41"/>
      <c r="H121" s="41"/>
      <c r="I121" s="157" t="s">
        <v>31</v>
      </c>
      <c r="J121" s="37" t="str">
        <f>E26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155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216"/>
      <c r="B123" s="217"/>
      <c r="C123" s="218" t="s">
        <v>146</v>
      </c>
      <c r="D123" s="219" t="s">
        <v>58</v>
      </c>
      <c r="E123" s="219" t="s">
        <v>54</v>
      </c>
      <c r="F123" s="219" t="s">
        <v>55</v>
      </c>
      <c r="G123" s="219" t="s">
        <v>147</v>
      </c>
      <c r="H123" s="219" t="s">
        <v>148</v>
      </c>
      <c r="I123" s="220" t="s">
        <v>149</v>
      </c>
      <c r="J123" s="221" t="s">
        <v>119</v>
      </c>
      <c r="K123" s="222" t="s">
        <v>150</v>
      </c>
      <c r="L123" s="223"/>
      <c r="M123" s="101" t="s">
        <v>1</v>
      </c>
      <c r="N123" s="102" t="s">
        <v>37</v>
      </c>
      <c r="O123" s="102" t="s">
        <v>151</v>
      </c>
      <c r="P123" s="102" t="s">
        <v>152</v>
      </c>
      <c r="Q123" s="102" t="s">
        <v>153</v>
      </c>
      <c r="R123" s="102" t="s">
        <v>154</v>
      </c>
      <c r="S123" s="102" t="s">
        <v>155</v>
      </c>
      <c r="T123" s="103" t="s">
        <v>156</v>
      </c>
      <c r="U123" s="216"/>
      <c r="V123" s="216"/>
      <c r="W123" s="216"/>
      <c r="X123" s="216"/>
      <c r="Y123" s="216"/>
      <c r="Z123" s="216"/>
      <c r="AA123" s="216"/>
      <c r="AB123" s="216"/>
      <c r="AC123" s="216"/>
      <c r="AD123" s="216"/>
      <c r="AE123" s="216"/>
    </row>
    <row r="124" s="2" customFormat="1" ht="22.8" customHeight="1">
      <c r="A124" s="39"/>
      <c r="B124" s="40"/>
      <c r="C124" s="108" t="s">
        <v>157</v>
      </c>
      <c r="D124" s="41"/>
      <c r="E124" s="41"/>
      <c r="F124" s="41"/>
      <c r="G124" s="41"/>
      <c r="H124" s="41"/>
      <c r="I124" s="155"/>
      <c r="J124" s="224">
        <f>BK124</f>
        <v>0</v>
      </c>
      <c r="K124" s="41"/>
      <c r="L124" s="45"/>
      <c r="M124" s="104"/>
      <c r="N124" s="225"/>
      <c r="O124" s="105"/>
      <c r="P124" s="226">
        <f>P125</f>
        <v>0</v>
      </c>
      <c r="Q124" s="105"/>
      <c r="R124" s="226">
        <f>R125</f>
        <v>0</v>
      </c>
      <c r="S124" s="105"/>
      <c r="T124" s="227">
        <f>T125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72</v>
      </c>
      <c r="AU124" s="18" t="s">
        <v>121</v>
      </c>
      <c r="BK124" s="228">
        <f>BK125</f>
        <v>0</v>
      </c>
    </row>
    <row r="125" s="12" customFormat="1" ht="25.92" customHeight="1">
      <c r="A125" s="12"/>
      <c r="B125" s="229"/>
      <c r="C125" s="230"/>
      <c r="D125" s="231" t="s">
        <v>72</v>
      </c>
      <c r="E125" s="232" t="s">
        <v>567</v>
      </c>
      <c r="F125" s="232" t="s">
        <v>568</v>
      </c>
      <c r="G125" s="230"/>
      <c r="H125" s="230"/>
      <c r="I125" s="233"/>
      <c r="J125" s="234">
        <f>BK125</f>
        <v>0</v>
      </c>
      <c r="K125" s="230"/>
      <c r="L125" s="235"/>
      <c r="M125" s="236"/>
      <c r="N125" s="237"/>
      <c r="O125" s="237"/>
      <c r="P125" s="238">
        <f>P126+P134+P142</f>
        <v>0</v>
      </c>
      <c r="Q125" s="237"/>
      <c r="R125" s="238">
        <f>R126+R134+R142</f>
        <v>0</v>
      </c>
      <c r="S125" s="237"/>
      <c r="T125" s="239">
        <f>T126+T134+T142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40" t="s">
        <v>77</v>
      </c>
      <c r="AT125" s="241" t="s">
        <v>72</v>
      </c>
      <c r="AU125" s="241" t="s">
        <v>73</v>
      </c>
      <c r="AY125" s="240" t="s">
        <v>160</v>
      </c>
      <c r="BK125" s="242">
        <f>BK126+BK134+BK142</f>
        <v>0</v>
      </c>
    </row>
    <row r="126" s="12" customFormat="1" ht="22.8" customHeight="1">
      <c r="A126" s="12"/>
      <c r="B126" s="229"/>
      <c r="C126" s="230"/>
      <c r="D126" s="231" t="s">
        <v>72</v>
      </c>
      <c r="E126" s="243" t="s">
        <v>77</v>
      </c>
      <c r="F126" s="243" t="s">
        <v>1716</v>
      </c>
      <c r="G126" s="230"/>
      <c r="H126" s="230"/>
      <c r="I126" s="233"/>
      <c r="J126" s="244">
        <f>BK126</f>
        <v>0</v>
      </c>
      <c r="K126" s="230"/>
      <c r="L126" s="235"/>
      <c r="M126" s="236"/>
      <c r="N126" s="237"/>
      <c r="O126" s="237"/>
      <c r="P126" s="238">
        <f>SUM(P127:P133)</f>
        <v>0</v>
      </c>
      <c r="Q126" s="237"/>
      <c r="R126" s="238">
        <f>SUM(R127:R133)</f>
        <v>0</v>
      </c>
      <c r="S126" s="237"/>
      <c r="T126" s="239">
        <f>SUM(T127:T133)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40" t="s">
        <v>77</v>
      </c>
      <c r="AT126" s="241" t="s">
        <v>72</v>
      </c>
      <c r="AU126" s="241" t="s">
        <v>77</v>
      </c>
      <c r="AY126" s="240" t="s">
        <v>160</v>
      </c>
      <c r="BK126" s="242">
        <f>SUM(BK127:BK133)</f>
        <v>0</v>
      </c>
    </row>
    <row r="127" s="2" customFormat="1" ht="16.5" customHeight="1">
      <c r="A127" s="39"/>
      <c r="B127" s="40"/>
      <c r="C127" s="245" t="s">
        <v>214</v>
      </c>
      <c r="D127" s="245" t="s">
        <v>162</v>
      </c>
      <c r="E127" s="246" t="s">
        <v>1717</v>
      </c>
      <c r="F127" s="247" t="s">
        <v>1718</v>
      </c>
      <c r="G127" s="248" t="s">
        <v>188</v>
      </c>
      <c r="H127" s="249">
        <v>0.10000000000000001</v>
      </c>
      <c r="I127" s="250"/>
      <c r="J127" s="251">
        <f>ROUND(I127*H127,2)</f>
        <v>0</v>
      </c>
      <c r="K127" s="252"/>
      <c r="L127" s="45"/>
      <c r="M127" s="253" t="s">
        <v>1</v>
      </c>
      <c r="N127" s="254" t="s">
        <v>38</v>
      </c>
      <c r="O127" s="92"/>
      <c r="P127" s="255">
        <f>O127*H127</f>
        <v>0</v>
      </c>
      <c r="Q127" s="255">
        <v>0</v>
      </c>
      <c r="R127" s="255">
        <f>Q127*H127</f>
        <v>0</v>
      </c>
      <c r="S127" s="255">
        <v>0</v>
      </c>
      <c r="T127" s="256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57" t="s">
        <v>166</v>
      </c>
      <c r="AT127" s="257" t="s">
        <v>162</v>
      </c>
      <c r="AU127" s="257" t="s">
        <v>81</v>
      </c>
      <c r="AY127" s="18" t="s">
        <v>160</v>
      </c>
      <c r="BE127" s="258">
        <f>IF(N127="základní",J127,0)</f>
        <v>0</v>
      </c>
      <c r="BF127" s="258">
        <f>IF(N127="snížená",J127,0)</f>
        <v>0</v>
      </c>
      <c r="BG127" s="258">
        <f>IF(N127="zákl. přenesená",J127,0)</f>
        <v>0</v>
      </c>
      <c r="BH127" s="258">
        <f>IF(N127="sníž. přenesená",J127,0)</f>
        <v>0</v>
      </c>
      <c r="BI127" s="258">
        <f>IF(N127="nulová",J127,0)</f>
        <v>0</v>
      </c>
      <c r="BJ127" s="18" t="s">
        <v>77</v>
      </c>
      <c r="BK127" s="258">
        <f>ROUND(I127*H127,2)</f>
        <v>0</v>
      </c>
      <c r="BL127" s="18" t="s">
        <v>166</v>
      </c>
      <c r="BM127" s="257" t="s">
        <v>1719</v>
      </c>
    </row>
    <row r="128" s="2" customFormat="1" ht="16.5" customHeight="1">
      <c r="A128" s="39"/>
      <c r="B128" s="40"/>
      <c r="C128" s="245" t="s">
        <v>77</v>
      </c>
      <c r="D128" s="245" t="s">
        <v>162</v>
      </c>
      <c r="E128" s="246" t="s">
        <v>1531</v>
      </c>
      <c r="F128" s="247" t="s">
        <v>1720</v>
      </c>
      <c r="G128" s="248" t="s">
        <v>528</v>
      </c>
      <c r="H128" s="249">
        <v>1</v>
      </c>
      <c r="I128" s="250"/>
      <c r="J128" s="251">
        <f>ROUND(I128*H128,2)</f>
        <v>0</v>
      </c>
      <c r="K128" s="252"/>
      <c r="L128" s="45"/>
      <c r="M128" s="253" t="s">
        <v>1</v>
      </c>
      <c r="N128" s="254" t="s">
        <v>38</v>
      </c>
      <c r="O128" s="92"/>
      <c r="P128" s="255">
        <f>O128*H128</f>
        <v>0</v>
      </c>
      <c r="Q128" s="255">
        <v>0</v>
      </c>
      <c r="R128" s="255">
        <f>Q128*H128</f>
        <v>0</v>
      </c>
      <c r="S128" s="255">
        <v>0</v>
      </c>
      <c r="T128" s="256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57" t="s">
        <v>166</v>
      </c>
      <c r="AT128" s="257" t="s">
        <v>162</v>
      </c>
      <c r="AU128" s="257" t="s">
        <v>81</v>
      </c>
      <c r="AY128" s="18" t="s">
        <v>160</v>
      </c>
      <c r="BE128" s="258">
        <f>IF(N128="základní",J128,0)</f>
        <v>0</v>
      </c>
      <c r="BF128" s="258">
        <f>IF(N128="snížená",J128,0)</f>
        <v>0</v>
      </c>
      <c r="BG128" s="258">
        <f>IF(N128="zákl. přenesená",J128,0)</f>
        <v>0</v>
      </c>
      <c r="BH128" s="258">
        <f>IF(N128="sníž. přenesená",J128,0)</f>
        <v>0</v>
      </c>
      <c r="BI128" s="258">
        <f>IF(N128="nulová",J128,0)</f>
        <v>0</v>
      </c>
      <c r="BJ128" s="18" t="s">
        <v>77</v>
      </c>
      <c r="BK128" s="258">
        <f>ROUND(I128*H128,2)</f>
        <v>0</v>
      </c>
      <c r="BL128" s="18" t="s">
        <v>166</v>
      </c>
      <c r="BM128" s="257" t="s">
        <v>1721</v>
      </c>
    </row>
    <row r="129" s="2" customFormat="1" ht="21.75" customHeight="1">
      <c r="A129" s="39"/>
      <c r="B129" s="40"/>
      <c r="C129" s="245" t="s">
        <v>81</v>
      </c>
      <c r="D129" s="245" t="s">
        <v>162</v>
      </c>
      <c r="E129" s="246" t="s">
        <v>1534</v>
      </c>
      <c r="F129" s="247" t="s">
        <v>1722</v>
      </c>
      <c r="G129" s="248" t="s">
        <v>528</v>
      </c>
      <c r="H129" s="249">
        <v>1</v>
      </c>
      <c r="I129" s="250"/>
      <c r="J129" s="251">
        <f>ROUND(I129*H129,2)</f>
        <v>0</v>
      </c>
      <c r="K129" s="252"/>
      <c r="L129" s="45"/>
      <c r="M129" s="253" t="s">
        <v>1</v>
      </c>
      <c r="N129" s="254" t="s">
        <v>38</v>
      </c>
      <c r="O129" s="92"/>
      <c r="P129" s="255">
        <f>O129*H129</f>
        <v>0</v>
      </c>
      <c r="Q129" s="255">
        <v>0</v>
      </c>
      <c r="R129" s="255">
        <f>Q129*H129</f>
        <v>0</v>
      </c>
      <c r="S129" s="255">
        <v>0</v>
      </c>
      <c r="T129" s="256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57" t="s">
        <v>166</v>
      </c>
      <c r="AT129" s="257" t="s">
        <v>162</v>
      </c>
      <c r="AU129" s="257" t="s">
        <v>81</v>
      </c>
      <c r="AY129" s="18" t="s">
        <v>160</v>
      </c>
      <c r="BE129" s="258">
        <f>IF(N129="základní",J129,0)</f>
        <v>0</v>
      </c>
      <c r="BF129" s="258">
        <f>IF(N129="snížená",J129,0)</f>
        <v>0</v>
      </c>
      <c r="BG129" s="258">
        <f>IF(N129="zákl. přenesená",J129,0)</f>
        <v>0</v>
      </c>
      <c r="BH129" s="258">
        <f>IF(N129="sníž. přenesená",J129,0)</f>
        <v>0</v>
      </c>
      <c r="BI129" s="258">
        <f>IF(N129="nulová",J129,0)</f>
        <v>0</v>
      </c>
      <c r="BJ129" s="18" t="s">
        <v>77</v>
      </c>
      <c r="BK129" s="258">
        <f>ROUND(I129*H129,2)</f>
        <v>0</v>
      </c>
      <c r="BL129" s="18" t="s">
        <v>166</v>
      </c>
      <c r="BM129" s="257" t="s">
        <v>1723</v>
      </c>
    </row>
    <row r="130" s="2" customFormat="1" ht="16.5" customHeight="1">
      <c r="A130" s="39"/>
      <c r="B130" s="40"/>
      <c r="C130" s="245" t="s">
        <v>101</v>
      </c>
      <c r="D130" s="245" t="s">
        <v>162</v>
      </c>
      <c r="E130" s="246" t="s">
        <v>1724</v>
      </c>
      <c r="F130" s="247" t="s">
        <v>1483</v>
      </c>
      <c r="G130" s="248" t="s">
        <v>528</v>
      </c>
      <c r="H130" s="249">
        <v>1</v>
      </c>
      <c r="I130" s="250"/>
      <c r="J130" s="251">
        <f>ROUND(I130*H130,2)</f>
        <v>0</v>
      </c>
      <c r="K130" s="252"/>
      <c r="L130" s="45"/>
      <c r="M130" s="253" t="s">
        <v>1</v>
      </c>
      <c r="N130" s="254" t="s">
        <v>38</v>
      </c>
      <c r="O130" s="92"/>
      <c r="P130" s="255">
        <f>O130*H130</f>
        <v>0</v>
      </c>
      <c r="Q130" s="255">
        <v>0</v>
      </c>
      <c r="R130" s="255">
        <f>Q130*H130</f>
        <v>0</v>
      </c>
      <c r="S130" s="255">
        <v>0</v>
      </c>
      <c r="T130" s="25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57" t="s">
        <v>166</v>
      </c>
      <c r="AT130" s="257" t="s">
        <v>162</v>
      </c>
      <c r="AU130" s="257" t="s">
        <v>81</v>
      </c>
      <c r="AY130" s="18" t="s">
        <v>160</v>
      </c>
      <c r="BE130" s="258">
        <f>IF(N130="základní",J130,0)</f>
        <v>0</v>
      </c>
      <c r="BF130" s="258">
        <f>IF(N130="snížená",J130,0)</f>
        <v>0</v>
      </c>
      <c r="BG130" s="258">
        <f>IF(N130="zákl. přenesená",J130,0)</f>
        <v>0</v>
      </c>
      <c r="BH130" s="258">
        <f>IF(N130="sníž. přenesená",J130,0)</f>
        <v>0</v>
      </c>
      <c r="BI130" s="258">
        <f>IF(N130="nulová",J130,0)</f>
        <v>0</v>
      </c>
      <c r="BJ130" s="18" t="s">
        <v>77</v>
      </c>
      <c r="BK130" s="258">
        <f>ROUND(I130*H130,2)</f>
        <v>0</v>
      </c>
      <c r="BL130" s="18" t="s">
        <v>166</v>
      </c>
      <c r="BM130" s="257" t="s">
        <v>1725</v>
      </c>
    </row>
    <row r="131" s="2" customFormat="1" ht="16.5" customHeight="1">
      <c r="A131" s="39"/>
      <c r="B131" s="40"/>
      <c r="C131" s="245" t="s">
        <v>166</v>
      </c>
      <c r="D131" s="245" t="s">
        <v>162</v>
      </c>
      <c r="E131" s="246" t="s">
        <v>1537</v>
      </c>
      <c r="F131" s="247" t="s">
        <v>1726</v>
      </c>
      <c r="G131" s="248" t="s">
        <v>528</v>
      </c>
      <c r="H131" s="249">
        <v>1</v>
      </c>
      <c r="I131" s="250"/>
      <c r="J131" s="251">
        <f>ROUND(I131*H131,2)</f>
        <v>0</v>
      </c>
      <c r="K131" s="252"/>
      <c r="L131" s="45"/>
      <c r="M131" s="253" t="s">
        <v>1</v>
      </c>
      <c r="N131" s="254" t="s">
        <v>38</v>
      </c>
      <c r="O131" s="92"/>
      <c r="P131" s="255">
        <f>O131*H131</f>
        <v>0</v>
      </c>
      <c r="Q131" s="255">
        <v>0</v>
      </c>
      <c r="R131" s="255">
        <f>Q131*H131</f>
        <v>0</v>
      </c>
      <c r="S131" s="255">
        <v>0</v>
      </c>
      <c r="T131" s="256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57" t="s">
        <v>166</v>
      </c>
      <c r="AT131" s="257" t="s">
        <v>162</v>
      </c>
      <c r="AU131" s="257" t="s">
        <v>81</v>
      </c>
      <c r="AY131" s="18" t="s">
        <v>160</v>
      </c>
      <c r="BE131" s="258">
        <f>IF(N131="základní",J131,0)</f>
        <v>0</v>
      </c>
      <c r="BF131" s="258">
        <f>IF(N131="snížená",J131,0)</f>
        <v>0</v>
      </c>
      <c r="BG131" s="258">
        <f>IF(N131="zákl. přenesená",J131,0)</f>
        <v>0</v>
      </c>
      <c r="BH131" s="258">
        <f>IF(N131="sníž. přenesená",J131,0)</f>
        <v>0</v>
      </c>
      <c r="BI131" s="258">
        <f>IF(N131="nulová",J131,0)</f>
        <v>0</v>
      </c>
      <c r="BJ131" s="18" t="s">
        <v>77</v>
      </c>
      <c r="BK131" s="258">
        <f>ROUND(I131*H131,2)</f>
        <v>0</v>
      </c>
      <c r="BL131" s="18" t="s">
        <v>166</v>
      </c>
      <c r="BM131" s="257" t="s">
        <v>1727</v>
      </c>
    </row>
    <row r="132" s="2" customFormat="1" ht="16.5" customHeight="1">
      <c r="A132" s="39"/>
      <c r="B132" s="40"/>
      <c r="C132" s="245" t="s">
        <v>185</v>
      </c>
      <c r="D132" s="245" t="s">
        <v>162</v>
      </c>
      <c r="E132" s="246" t="s">
        <v>1540</v>
      </c>
      <c r="F132" s="247" t="s">
        <v>1728</v>
      </c>
      <c r="G132" s="248" t="s">
        <v>1578</v>
      </c>
      <c r="H132" s="249">
        <v>1</v>
      </c>
      <c r="I132" s="250"/>
      <c r="J132" s="251">
        <f>ROUND(I132*H132,2)</f>
        <v>0</v>
      </c>
      <c r="K132" s="252"/>
      <c r="L132" s="45"/>
      <c r="M132" s="253" t="s">
        <v>1</v>
      </c>
      <c r="N132" s="254" t="s">
        <v>38</v>
      </c>
      <c r="O132" s="92"/>
      <c r="P132" s="255">
        <f>O132*H132</f>
        <v>0</v>
      </c>
      <c r="Q132" s="255">
        <v>0</v>
      </c>
      <c r="R132" s="255">
        <f>Q132*H132</f>
        <v>0</v>
      </c>
      <c r="S132" s="255">
        <v>0</v>
      </c>
      <c r="T132" s="256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57" t="s">
        <v>166</v>
      </c>
      <c r="AT132" s="257" t="s">
        <v>162</v>
      </c>
      <c r="AU132" s="257" t="s">
        <v>81</v>
      </c>
      <c r="AY132" s="18" t="s">
        <v>160</v>
      </c>
      <c r="BE132" s="258">
        <f>IF(N132="základní",J132,0)</f>
        <v>0</v>
      </c>
      <c r="BF132" s="258">
        <f>IF(N132="snížená",J132,0)</f>
        <v>0</v>
      </c>
      <c r="BG132" s="258">
        <f>IF(N132="zákl. přenesená",J132,0)</f>
        <v>0</v>
      </c>
      <c r="BH132" s="258">
        <f>IF(N132="sníž. přenesená",J132,0)</f>
        <v>0</v>
      </c>
      <c r="BI132" s="258">
        <f>IF(N132="nulová",J132,0)</f>
        <v>0</v>
      </c>
      <c r="BJ132" s="18" t="s">
        <v>77</v>
      </c>
      <c r="BK132" s="258">
        <f>ROUND(I132*H132,2)</f>
        <v>0</v>
      </c>
      <c r="BL132" s="18" t="s">
        <v>166</v>
      </c>
      <c r="BM132" s="257" t="s">
        <v>1729</v>
      </c>
    </row>
    <row r="133" s="2" customFormat="1" ht="16.5" customHeight="1">
      <c r="A133" s="39"/>
      <c r="B133" s="40"/>
      <c r="C133" s="245" t="s">
        <v>194</v>
      </c>
      <c r="D133" s="245" t="s">
        <v>162</v>
      </c>
      <c r="E133" s="246" t="s">
        <v>1730</v>
      </c>
      <c r="F133" s="247" t="s">
        <v>1731</v>
      </c>
      <c r="G133" s="248" t="s">
        <v>227</v>
      </c>
      <c r="H133" s="249">
        <v>13</v>
      </c>
      <c r="I133" s="250"/>
      <c r="J133" s="251">
        <f>ROUND(I133*H133,2)</f>
        <v>0</v>
      </c>
      <c r="K133" s="252"/>
      <c r="L133" s="45"/>
      <c r="M133" s="253" t="s">
        <v>1</v>
      </c>
      <c r="N133" s="254" t="s">
        <v>38</v>
      </c>
      <c r="O133" s="92"/>
      <c r="P133" s="255">
        <f>O133*H133</f>
        <v>0</v>
      </c>
      <c r="Q133" s="255">
        <v>0</v>
      </c>
      <c r="R133" s="255">
        <f>Q133*H133</f>
        <v>0</v>
      </c>
      <c r="S133" s="255">
        <v>0</v>
      </c>
      <c r="T133" s="256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57" t="s">
        <v>166</v>
      </c>
      <c r="AT133" s="257" t="s">
        <v>162</v>
      </c>
      <c r="AU133" s="257" t="s">
        <v>81</v>
      </c>
      <c r="AY133" s="18" t="s">
        <v>160</v>
      </c>
      <c r="BE133" s="258">
        <f>IF(N133="základní",J133,0)</f>
        <v>0</v>
      </c>
      <c r="BF133" s="258">
        <f>IF(N133="snížená",J133,0)</f>
        <v>0</v>
      </c>
      <c r="BG133" s="258">
        <f>IF(N133="zákl. přenesená",J133,0)</f>
        <v>0</v>
      </c>
      <c r="BH133" s="258">
        <f>IF(N133="sníž. přenesená",J133,0)</f>
        <v>0</v>
      </c>
      <c r="BI133" s="258">
        <f>IF(N133="nulová",J133,0)</f>
        <v>0</v>
      </c>
      <c r="BJ133" s="18" t="s">
        <v>77</v>
      </c>
      <c r="BK133" s="258">
        <f>ROUND(I133*H133,2)</f>
        <v>0</v>
      </c>
      <c r="BL133" s="18" t="s">
        <v>166</v>
      </c>
      <c r="BM133" s="257" t="s">
        <v>1732</v>
      </c>
    </row>
    <row r="134" s="12" customFormat="1" ht="22.8" customHeight="1">
      <c r="A134" s="12"/>
      <c r="B134" s="229"/>
      <c r="C134" s="230"/>
      <c r="D134" s="231" t="s">
        <v>72</v>
      </c>
      <c r="E134" s="243" t="s">
        <v>81</v>
      </c>
      <c r="F134" s="243" t="s">
        <v>1733</v>
      </c>
      <c r="G134" s="230"/>
      <c r="H134" s="230"/>
      <c r="I134" s="233"/>
      <c r="J134" s="244">
        <f>BK134</f>
        <v>0</v>
      </c>
      <c r="K134" s="230"/>
      <c r="L134" s="235"/>
      <c r="M134" s="236"/>
      <c r="N134" s="237"/>
      <c r="O134" s="237"/>
      <c r="P134" s="238">
        <f>SUM(P135:P141)</f>
        <v>0</v>
      </c>
      <c r="Q134" s="237"/>
      <c r="R134" s="238">
        <f>SUM(R135:R141)</f>
        <v>0</v>
      </c>
      <c r="S134" s="237"/>
      <c r="T134" s="239">
        <f>SUM(T135:T141)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40" t="s">
        <v>77</v>
      </c>
      <c r="AT134" s="241" t="s">
        <v>72</v>
      </c>
      <c r="AU134" s="241" t="s">
        <v>77</v>
      </c>
      <c r="AY134" s="240" t="s">
        <v>160</v>
      </c>
      <c r="BK134" s="242">
        <f>SUM(BK135:BK141)</f>
        <v>0</v>
      </c>
    </row>
    <row r="135" s="2" customFormat="1" ht="16.5" customHeight="1">
      <c r="A135" s="39"/>
      <c r="B135" s="40"/>
      <c r="C135" s="245" t="s">
        <v>224</v>
      </c>
      <c r="D135" s="245" t="s">
        <v>162</v>
      </c>
      <c r="E135" s="246" t="s">
        <v>1734</v>
      </c>
      <c r="F135" s="247" t="s">
        <v>1735</v>
      </c>
      <c r="G135" s="248" t="s">
        <v>230</v>
      </c>
      <c r="H135" s="249">
        <v>6</v>
      </c>
      <c r="I135" s="250"/>
      <c r="J135" s="251">
        <f>ROUND(I135*H135,2)</f>
        <v>0</v>
      </c>
      <c r="K135" s="252"/>
      <c r="L135" s="45"/>
      <c r="M135" s="253" t="s">
        <v>1</v>
      </c>
      <c r="N135" s="254" t="s">
        <v>38</v>
      </c>
      <c r="O135" s="92"/>
      <c r="P135" s="255">
        <f>O135*H135</f>
        <v>0</v>
      </c>
      <c r="Q135" s="255">
        <v>0</v>
      </c>
      <c r="R135" s="255">
        <f>Q135*H135</f>
        <v>0</v>
      </c>
      <c r="S135" s="255">
        <v>0</v>
      </c>
      <c r="T135" s="256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57" t="s">
        <v>166</v>
      </c>
      <c r="AT135" s="257" t="s">
        <v>162</v>
      </c>
      <c r="AU135" s="257" t="s">
        <v>81</v>
      </c>
      <c r="AY135" s="18" t="s">
        <v>160</v>
      </c>
      <c r="BE135" s="258">
        <f>IF(N135="základní",J135,0)</f>
        <v>0</v>
      </c>
      <c r="BF135" s="258">
        <f>IF(N135="snížená",J135,0)</f>
        <v>0</v>
      </c>
      <c r="BG135" s="258">
        <f>IF(N135="zákl. přenesená",J135,0)</f>
        <v>0</v>
      </c>
      <c r="BH135" s="258">
        <f>IF(N135="sníž. přenesená",J135,0)</f>
        <v>0</v>
      </c>
      <c r="BI135" s="258">
        <f>IF(N135="nulová",J135,0)</f>
        <v>0</v>
      </c>
      <c r="BJ135" s="18" t="s">
        <v>77</v>
      </c>
      <c r="BK135" s="258">
        <f>ROUND(I135*H135,2)</f>
        <v>0</v>
      </c>
      <c r="BL135" s="18" t="s">
        <v>166</v>
      </c>
      <c r="BM135" s="257" t="s">
        <v>1736</v>
      </c>
    </row>
    <row r="136" s="2" customFormat="1" ht="16.5" customHeight="1">
      <c r="A136" s="39"/>
      <c r="B136" s="40"/>
      <c r="C136" s="245" t="s">
        <v>229</v>
      </c>
      <c r="D136" s="245" t="s">
        <v>162</v>
      </c>
      <c r="E136" s="246" t="s">
        <v>1737</v>
      </c>
      <c r="F136" s="247" t="s">
        <v>1738</v>
      </c>
      <c r="G136" s="248" t="s">
        <v>230</v>
      </c>
      <c r="H136" s="249">
        <v>19</v>
      </c>
      <c r="I136" s="250"/>
      <c r="J136" s="251">
        <f>ROUND(I136*H136,2)</f>
        <v>0</v>
      </c>
      <c r="K136" s="252"/>
      <c r="L136" s="45"/>
      <c r="M136" s="253" t="s">
        <v>1</v>
      </c>
      <c r="N136" s="254" t="s">
        <v>38</v>
      </c>
      <c r="O136" s="92"/>
      <c r="P136" s="255">
        <f>O136*H136</f>
        <v>0</v>
      </c>
      <c r="Q136" s="255">
        <v>0</v>
      </c>
      <c r="R136" s="255">
        <f>Q136*H136</f>
        <v>0</v>
      </c>
      <c r="S136" s="255">
        <v>0</v>
      </c>
      <c r="T136" s="256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57" t="s">
        <v>166</v>
      </c>
      <c r="AT136" s="257" t="s">
        <v>162</v>
      </c>
      <c r="AU136" s="257" t="s">
        <v>81</v>
      </c>
      <c r="AY136" s="18" t="s">
        <v>160</v>
      </c>
      <c r="BE136" s="258">
        <f>IF(N136="základní",J136,0)</f>
        <v>0</v>
      </c>
      <c r="BF136" s="258">
        <f>IF(N136="snížená",J136,0)</f>
        <v>0</v>
      </c>
      <c r="BG136" s="258">
        <f>IF(N136="zákl. přenesená",J136,0)</f>
        <v>0</v>
      </c>
      <c r="BH136" s="258">
        <f>IF(N136="sníž. přenesená",J136,0)</f>
        <v>0</v>
      </c>
      <c r="BI136" s="258">
        <f>IF(N136="nulová",J136,0)</f>
        <v>0</v>
      </c>
      <c r="BJ136" s="18" t="s">
        <v>77</v>
      </c>
      <c r="BK136" s="258">
        <f>ROUND(I136*H136,2)</f>
        <v>0</v>
      </c>
      <c r="BL136" s="18" t="s">
        <v>166</v>
      </c>
      <c r="BM136" s="257" t="s">
        <v>1739</v>
      </c>
    </row>
    <row r="137" s="2" customFormat="1" ht="16.5" customHeight="1">
      <c r="A137" s="39"/>
      <c r="B137" s="40"/>
      <c r="C137" s="245" t="s">
        <v>242</v>
      </c>
      <c r="D137" s="245" t="s">
        <v>162</v>
      </c>
      <c r="E137" s="246" t="s">
        <v>1740</v>
      </c>
      <c r="F137" s="247" t="s">
        <v>1741</v>
      </c>
      <c r="G137" s="248" t="s">
        <v>1578</v>
      </c>
      <c r="H137" s="249">
        <v>1</v>
      </c>
      <c r="I137" s="250"/>
      <c r="J137" s="251">
        <f>ROUND(I137*H137,2)</f>
        <v>0</v>
      </c>
      <c r="K137" s="252"/>
      <c r="L137" s="45"/>
      <c r="M137" s="253" t="s">
        <v>1</v>
      </c>
      <c r="N137" s="254" t="s">
        <v>38</v>
      </c>
      <c r="O137" s="92"/>
      <c r="P137" s="255">
        <f>O137*H137</f>
        <v>0</v>
      </c>
      <c r="Q137" s="255">
        <v>0</v>
      </c>
      <c r="R137" s="255">
        <f>Q137*H137</f>
        <v>0</v>
      </c>
      <c r="S137" s="255">
        <v>0</v>
      </c>
      <c r="T137" s="256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57" t="s">
        <v>166</v>
      </c>
      <c r="AT137" s="257" t="s">
        <v>162</v>
      </c>
      <c r="AU137" s="257" t="s">
        <v>81</v>
      </c>
      <c r="AY137" s="18" t="s">
        <v>160</v>
      </c>
      <c r="BE137" s="258">
        <f>IF(N137="základní",J137,0)</f>
        <v>0</v>
      </c>
      <c r="BF137" s="258">
        <f>IF(N137="snížená",J137,0)</f>
        <v>0</v>
      </c>
      <c r="BG137" s="258">
        <f>IF(N137="zákl. přenesená",J137,0)</f>
        <v>0</v>
      </c>
      <c r="BH137" s="258">
        <f>IF(N137="sníž. přenesená",J137,0)</f>
        <v>0</v>
      </c>
      <c r="BI137" s="258">
        <f>IF(N137="nulová",J137,0)</f>
        <v>0</v>
      </c>
      <c r="BJ137" s="18" t="s">
        <v>77</v>
      </c>
      <c r="BK137" s="258">
        <f>ROUND(I137*H137,2)</f>
        <v>0</v>
      </c>
      <c r="BL137" s="18" t="s">
        <v>166</v>
      </c>
      <c r="BM137" s="257" t="s">
        <v>1742</v>
      </c>
    </row>
    <row r="138" s="2" customFormat="1" ht="16.5" customHeight="1">
      <c r="A138" s="39"/>
      <c r="B138" s="40"/>
      <c r="C138" s="245" t="s">
        <v>8</v>
      </c>
      <c r="D138" s="245" t="s">
        <v>162</v>
      </c>
      <c r="E138" s="246" t="s">
        <v>1743</v>
      </c>
      <c r="F138" s="247" t="s">
        <v>1744</v>
      </c>
      <c r="G138" s="248" t="s">
        <v>1502</v>
      </c>
      <c r="H138" s="249">
        <v>0.69999999999999996</v>
      </c>
      <c r="I138" s="250"/>
      <c r="J138" s="251">
        <f>ROUND(I138*H138,2)</f>
        <v>0</v>
      </c>
      <c r="K138" s="252"/>
      <c r="L138" s="45"/>
      <c r="M138" s="253" t="s">
        <v>1</v>
      </c>
      <c r="N138" s="254" t="s">
        <v>38</v>
      </c>
      <c r="O138" s="92"/>
      <c r="P138" s="255">
        <f>O138*H138</f>
        <v>0</v>
      </c>
      <c r="Q138" s="255">
        <v>0</v>
      </c>
      <c r="R138" s="255">
        <f>Q138*H138</f>
        <v>0</v>
      </c>
      <c r="S138" s="255">
        <v>0</v>
      </c>
      <c r="T138" s="256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57" t="s">
        <v>166</v>
      </c>
      <c r="AT138" s="257" t="s">
        <v>162</v>
      </c>
      <c r="AU138" s="257" t="s">
        <v>81</v>
      </c>
      <c r="AY138" s="18" t="s">
        <v>160</v>
      </c>
      <c r="BE138" s="258">
        <f>IF(N138="základní",J138,0)</f>
        <v>0</v>
      </c>
      <c r="BF138" s="258">
        <f>IF(N138="snížená",J138,0)</f>
        <v>0</v>
      </c>
      <c r="BG138" s="258">
        <f>IF(N138="zákl. přenesená",J138,0)</f>
        <v>0</v>
      </c>
      <c r="BH138" s="258">
        <f>IF(N138="sníž. přenesená",J138,0)</f>
        <v>0</v>
      </c>
      <c r="BI138" s="258">
        <f>IF(N138="nulová",J138,0)</f>
        <v>0</v>
      </c>
      <c r="BJ138" s="18" t="s">
        <v>77</v>
      </c>
      <c r="BK138" s="258">
        <f>ROUND(I138*H138,2)</f>
        <v>0</v>
      </c>
      <c r="BL138" s="18" t="s">
        <v>166</v>
      </c>
      <c r="BM138" s="257" t="s">
        <v>1745</v>
      </c>
    </row>
    <row r="139" s="2" customFormat="1" ht="16.5" customHeight="1">
      <c r="A139" s="39"/>
      <c r="B139" s="40"/>
      <c r="C139" s="245" t="s">
        <v>220</v>
      </c>
      <c r="D139" s="245" t="s">
        <v>162</v>
      </c>
      <c r="E139" s="246" t="s">
        <v>1571</v>
      </c>
      <c r="F139" s="247" t="s">
        <v>1746</v>
      </c>
      <c r="G139" s="248" t="s">
        <v>1437</v>
      </c>
      <c r="H139" s="249">
        <v>1</v>
      </c>
      <c r="I139" s="250"/>
      <c r="J139" s="251">
        <f>ROUND(I139*H139,2)</f>
        <v>0</v>
      </c>
      <c r="K139" s="252"/>
      <c r="L139" s="45"/>
      <c r="M139" s="253" t="s">
        <v>1</v>
      </c>
      <c r="N139" s="254" t="s">
        <v>38</v>
      </c>
      <c r="O139" s="92"/>
      <c r="P139" s="255">
        <f>O139*H139</f>
        <v>0</v>
      </c>
      <c r="Q139" s="255">
        <v>0</v>
      </c>
      <c r="R139" s="255">
        <f>Q139*H139</f>
        <v>0</v>
      </c>
      <c r="S139" s="255">
        <v>0</v>
      </c>
      <c r="T139" s="25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57" t="s">
        <v>166</v>
      </c>
      <c r="AT139" s="257" t="s">
        <v>162</v>
      </c>
      <c r="AU139" s="257" t="s">
        <v>81</v>
      </c>
      <c r="AY139" s="18" t="s">
        <v>160</v>
      </c>
      <c r="BE139" s="258">
        <f>IF(N139="základní",J139,0)</f>
        <v>0</v>
      </c>
      <c r="BF139" s="258">
        <f>IF(N139="snížená",J139,0)</f>
        <v>0</v>
      </c>
      <c r="BG139" s="258">
        <f>IF(N139="zákl. přenesená",J139,0)</f>
        <v>0</v>
      </c>
      <c r="BH139" s="258">
        <f>IF(N139="sníž. přenesená",J139,0)</f>
        <v>0</v>
      </c>
      <c r="BI139" s="258">
        <f>IF(N139="nulová",J139,0)</f>
        <v>0</v>
      </c>
      <c r="BJ139" s="18" t="s">
        <v>77</v>
      </c>
      <c r="BK139" s="258">
        <f>ROUND(I139*H139,2)</f>
        <v>0</v>
      </c>
      <c r="BL139" s="18" t="s">
        <v>166</v>
      </c>
      <c r="BM139" s="257" t="s">
        <v>1747</v>
      </c>
    </row>
    <row r="140" s="2" customFormat="1" ht="16.5" customHeight="1">
      <c r="A140" s="39"/>
      <c r="B140" s="40"/>
      <c r="C140" s="245" t="s">
        <v>237</v>
      </c>
      <c r="D140" s="245" t="s">
        <v>162</v>
      </c>
      <c r="E140" s="246" t="s">
        <v>1748</v>
      </c>
      <c r="F140" s="247" t="s">
        <v>1749</v>
      </c>
      <c r="G140" s="248" t="s">
        <v>227</v>
      </c>
      <c r="H140" s="249">
        <v>2</v>
      </c>
      <c r="I140" s="250"/>
      <c r="J140" s="251">
        <f>ROUND(I140*H140,2)</f>
        <v>0</v>
      </c>
      <c r="K140" s="252"/>
      <c r="L140" s="45"/>
      <c r="M140" s="253" t="s">
        <v>1</v>
      </c>
      <c r="N140" s="254" t="s">
        <v>38</v>
      </c>
      <c r="O140" s="92"/>
      <c r="P140" s="255">
        <f>O140*H140</f>
        <v>0</v>
      </c>
      <c r="Q140" s="255">
        <v>0</v>
      </c>
      <c r="R140" s="255">
        <f>Q140*H140</f>
        <v>0</v>
      </c>
      <c r="S140" s="255">
        <v>0</v>
      </c>
      <c r="T140" s="256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57" t="s">
        <v>166</v>
      </c>
      <c r="AT140" s="257" t="s">
        <v>162</v>
      </c>
      <c r="AU140" s="257" t="s">
        <v>81</v>
      </c>
      <c r="AY140" s="18" t="s">
        <v>160</v>
      </c>
      <c r="BE140" s="258">
        <f>IF(N140="základní",J140,0)</f>
        <v>0</v>
      </c>
      <c r="BF140" s="258">
        <f>IF(N140="snížená",J140,0)</f>
        <v>0</v>
      </c>
      <c r="BG140" s="258">
        <f>IF(N140="zákl. přenesená",J140,0)</f>
        <v>0</v>
      </c>
      <c r="BH140" s="258">
        <f>IF(N140="sníž. přenesená",J140,0)</f>
        <v>0</v>
      </c>
      <c r="BI140" s="258">
        <f>IF(N140="nulová",J140,0)</f>
        <v>0</v>
      </c>
      <c r="BJ140" s="18" t="s">
        <v>77</v>
      </c>
      <c r="BK140" s="258">
        <f>ROUND(I140*H140,2)</f>
        <v>0</v>
      </c>
      <c r="BL140" s="18" t="s">
        <v>166</v>
      </c>
      <c r="BM140" s="257" t="s">
        <v>1750</v>
      </c>
    </row>
    <row r="141" s="2" customFormat="1" ht="16.5" customHeight="1">
      <c r="A141" s="39"/>
      <c r="B141" s="40"/>
      <c r="C141" s="245" t="s">
        <v>248</v>
      </c>
      <c r="D141" s="245" t="s">
        <v>162</v>
      </c>
      <c r="E141" s="246" t="s">
        <v>1751</v>
      </c>
      <c r="F141" s="247" t="s">
        <v>1752</v>
      </c>
      <c r="G141" s="248" t="s">
        <v>230</v>
      </c>
      <c r="H141" s="249">
        <v>6</v>
      </c>
      <c r="I141" s="250"/>
      <c r="J141" s="251">
        <f>ROUND(I141*H141,2)</f>
        <v>0</v>
      </c>
      <c r="K141" s="252"/>
      <c r="L141" s="45"/>
      <c r="M141" s="253" t="s">
        <v>1</v>
      </c>
      <c r="N141" s="254" t="s">
        <v>38</v>
      </c>
      <c r="O141" s="92"/>
      <c r="P141" s="255">
        <f>O141*H141</f>
        <v>0</v>
      </c>
      <c r="Q141" s="255">
        <v>0</v>
      </c>
      <c r="R141" s="255">
        <f>Q141*H141</f>
        <v>0</v>
      </c>
      <c r="S141" s="255">
        <v>0</v>
      </c>
      <c r="T141" s="256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57" t="s">
        <v>166</v>
      </c>
      <c r="AT141" s="257" t="s">
        <v>162</v>
      </c>
      <c r="AU141" s="257" t="s">
        <v>81</v>
      </c>
      <c r="AY141" s="18" t="s">
        <v>160</v>
      </c>
      <c r="BE141" s="258">
        <f>IF(N141="základní",J141,0)</f>
        <v>0</v>
      </c>
      <c r="BF141" s="258">
        <f>IF(N141="snížená",J141,0)</f>
        <v>0</v>
      </c>
      <c r="BG141" s="258">
        <f>IF(N141="zákl. přenesená",J141,0)</f>
        <v>0</v>
      </c>
      <c r="BH141" s="258">
        <f>IF(N141="sníž. přenesená",J141,0)</f>
        <v>0</v>
      </c>
      <c r="BI141" s="258">
        <f>IF(N141="nulová",J141,0)</f>
        <v>0</v>
      </c>
      <c r="BJ141" s="18" t="s">
        <v>77</v>
      </c>
      <c r="BK141" s="258">
        <f>ROUND(I141*H141,2)</f>
        <v>0</v>
      </c>
      <c r="BL141" s="18" t="s">
        <v>166</v>
      </c>
      <c r="BM141" s="257" t="s">
        <v>1753</v>
      </c>
    </row>
    <row r="142" s="12" customFormat="1" ht="22.8" customHeight="1">
      <c r="A142" s="12"/>
      <c r="B142" s="229"/>
      <c r="C142" s="230"/>
      <c r="D142" s="231" t="s">
        <v>72</v>
      </c>
      <c r="E142" s="243" t="s">
        <v>101</v>
      </c>
      <c r="F142" s="243" t="s">
        <v>1543</v>
      </c>
      <c r="G142" s="230"/>
      <c r="H142" s="230"/>
      <c r="I142" s="233"/>
      <c r="J142" s="244">
        <f>BK142</f>
        <v>0</v>
      </c>
      <c r="K142" s="230"/>
      <c r="L142" s="235"/>
      <c r="M142" s="236"/>
      <c r="N142" s="237"/>
      <c r="O142" s="237"/>
      <c r="P142" s="238">
        <f>P143</f>
        <v>0</v>
      </c>
      <c r="Q142" s="237"/>
      <c r="R142" s="238">
        <f>R143</f>
        <v>0</v>
      </c>
      <c r="S142" s="237"/>
      <c r="T142" s="239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40" t="s">
        <v>77</v>
      </c>
      <c r="AT142" s="241" t="s">
        <v>72</v>
      </c>
      <c r="AU142" s="241" t="s">
        <v>77</v>
      </c>
      <c r="AY142" s="240" t="s">
        <v>160</v>
      </c>
      <c r="BK142" s="242">
        <f>BK143</f>
        <v>0</v>
      </c>
    </row>
    <row r="143" s="2" customFormat="1" ht="16.5" customHeight="1">
      <c r="A143" s="39"/>
      <c r="B143" s="40"/>
      <c r="C143" s="245" t="s">
        <v>258</v>
      </c>
      <c r="D143" s="245" t="s">
        <v>162</v>
      </c>
      <c r="E143" s="246" t="s">
        <v>1754</v>
      </c>
      <c r="F143" s="247" t="s">
        <v>1545</v>
      </c>
      <c r="G143" s="248" t="s">
        <v>528</v>
      </c>
      <c r="H143" s="249">
        <v>1</v>
      </c>
      <c r="I143" s="250"/>
      <c r="J143" s="251">
        <f>ROUND(I143*H143,2)</f>
        <v>0</v>
      </c>
      <c r="K143" s="252"/>
      <c r="L143" s="45"/>
      <c r="M143" s="315" t="s">
        <v>1</v>
      </c>
      <c r="N143" s="316" t="s">
        <v>38</v>
      </c>
      <c r="O143" s="317"/>
      <c r="P143" s="318">
        <f>O143*H143</f>
        <v>0</v>
      </c>
      <c r="Q143" s="318">
        <v>0</v>
      </c>
      <c r="R143" s="318">
        <f>Q143*H143</f>
        <v>0</v>
      </c>
      <c r="S143" s="318">
        <v>0</v>
      </c>
      <c r="T143" s="31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57" t="s">
        <v>166</v>
      </c>
      <c r="AT143" s="257" t="s">
        <v>162</v>
      </c>
      <c r="AU143" s="257" t="s">
        <v>81</v>
      </c>
      <c r="AY143" s="18" t="s">
        <v>160</v>
      </c>
      <c r="BE143" s="258">
        <f>IF(N143="základní",J143,0)</f>
        <v>0</v>
      </c>
      <c r="BF143" s="258">
        <f>IF(N143="snížená",J143,0)</f>
        <v>0</v>
      </c>
      <c r="BG143" s="258">
        <f>IF(N143="zákl. přenesená",J143,0)</f>
        <v>0</v>
      </c>
      <c r="BH143" s="258">
        <f>IF(N143="sníž. přenesená",J143,0)</f>
        <v>0</v>
      </c>
      <c r="BI143" s="258">
        <f>IF(N143="nulová",J143,0)</f>
        <v>0</v>
      </c>
      <c r="BJ143" s="18" t="s">
        <v>77</v>
      </c>
      <c r="BK143" s="258">
        <f>ROUND(I143*H143,2)</f>
        <v>0</v>
      </c>
      <c r="BL143" s="18" t="s">
        <v>166</v>
      </c>
      <c r="BM143" s="257" t="s">
        <v>1755</v>
      </c>
    </row>
    <row r="144" s="2" customFormat="1" ht="6.96" customHeight="1">
      <c r="A144" s="39"/>
      <c r="B144" s="67"/>
      <c r="C144" s="68"/>
      <c r="D144" s="68"/>
      <c r="E144" s="68"/>
      <c r="F144" s="68"/>
      <c r="G144" s="68"/>
      <c r="H144" s="68"/>
      <c r="I144" s="193"/>
      <c r="J144" s="68"/>
      <c r="K144" s="68"/>
      <c r="L144" s="45"/>
      <c r="M144" s="39"/>
      <c r="O144" s="39"/>
      <c r="P144" s="39"/>
      <c r="Q144" s="39"/>
      <c r="R144" s="39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</row>
  </sheetData>
  <sheetProtection sheet="1" autoFilter="0" formatColumns="0" formatRows="0" objects="1" scenarios="1" spinCount="100000" saltValue="G1ZFh0Kl7Vlru6yN04/p+cYYVWB8i2jFXZQj7IOPR3AlJ5i/Ss5LcJ+UoIveuOfNkKqrfFc/nKihuQ0KIV3hvg==" hashValue="IGe0tB1hf/Z8jP5K5gkfN92IZtJ3bwSKidQQKsIFNS/rfl1hQJUY4x25BfHb/mcYM07DR5PXwganc1Jmy7P/1A==" algorithmName="SHA-512" password="CC35"/>
  <autoFilter ref="C123:K14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50"/>
      <c r="J3" s="149"/>
      <c r="K3" s="149"/>
      <c r="L3" s="21"/>
      <c r="AT3" s="18" t="s">
        <v>81</v>
      </c>
    </row>
    <row r="4" s="1" customFormat="1" ht="24.96" customHeight="1">
      <c r="B4" s="21"/>
      <c r="D4" s="151" t="s">
        <v>112</v>
      </c>
      <c r="I4" s="147"/>
      <c r="L4" s="21"/>
      <c r="M4" s="152" t="s">
        <v>10</v>
      </c>
      <c r="AT4" s="18" t="s">
        <v>4</v>
      </c>
    </row>
    <row r="5" s="1" customFormat="1" ht="6.96" customHeight="1">
      <c r="B5" s="21"/>
      <c r="I5" s="147"/>
      <c r="L5" s="21"/>
    </row>
    <row r="6" s="1" customFormat="1" ht="12" customHeight="1">
      <c r="B6" s="21"/>
      <c r="D6" s="153" t="s">
        <v>15</v>
      </c>
      <c r="I6" s="147"/>
      <c r="L6" s="21"/>
    </row>
    <row r="7" s="1" customFormat="1" ht="16.5" customHeight="1">
      <c r="B7" s="21"/>
      <c r="E7" s="154" t="str">
        <f>'Rekapitulace stavby'!K6</f>
        <v>Revitalizace školní družiny v Milíně - energetické úspory</v>
      </c>
      <c r="F7" s="153"/>
      <c r="G7" s="153"/>
      <c r="H7" s="153"/>
      <c r="I7" s="147"/>
      <c r="L7" s="21"/>
    </row>
    <row r="8" s="2" customFormat="1" ht="12" customHeight="1">
      <c r="A8" s="39"/>
      <c r="B8" s="45"/>
      <c r="C8" s="39"/>
      <c r="D8" s="153" t="s">
        <v>113</v>
      </c>
      <c r="E8" s="39"/>
      <c r="F8" s="39"/>
      <c r="G8" s="39"/>
      <c r="H8" s="39"/>
      <c r="I8" s="15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6" t="s">
        <v>1756</v>
      </c>
      <c r="F9" s="39"/>
      <c r="G9" s="39"/>
      <c r="H9" s="39"/>
      <c r="I9" s="15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5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3" t="s">
        <v>17</v>
      </c>
      <c r="E11" s="39"/>
      <c r="F11" s="142" t="s">
        <v>1</v>
      </c>
      <c r="G11" s="39"/>
      <c r="H11" s="39"/>
      <c r="I11" s="157" t="s">
        <v>18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3" t="s">
        <v>19</v>
      </c>
      <c r="E12" s="39"/>
      <c r="F12" s="142" t="s">
        <v>20</v>
      </c>
      <c r="G12" s="39"/>
      <c r="H12" s="39"/>
      <c r="I12" s="157" t="s">
        <v>21</v>
      </c>
      <c r="J12" s="158" t="str">
        <f>'Rekapitulace stavby'!AN8</f>
        <v>2. 12. 2020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5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3" t="s">
        <v>23</v>
      </c>
      <c r="E14" s="39"/>
      <c r="F14" s="39"/>
      <c r="G14" s="39"/>
      <c r="H14" s="39"/>
      <c r="I14" s="157" t="s">
        <v>24</v>
      </c>
      <c r="J14" s="142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tr">
        <f>IF('Rekapitulace stavby'!E11="","",'Rekapitulace stavby'!E11)</f>
        <v xml:space="preserve"> </v>
      </c>
      <c r="F15" s="39"/>
      <c r="G15" s="39"/>
      <c r="H15" s="39"/>
      <c r="I15" s="157" t="s">
        <v>26</v>
      </c>
      <c r="J15" s="142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5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3" t="s">
        <v>27</v>
      </c>
      <c r="E17" s="39"/>
      <c r="F17" s="39"/>
      <c r="G17" s="39"/>
      <c r="H17" s="39"/>
      <c r="I17" s="157" t="s">
        <v>24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7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5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3" t="s">
        <v>29</v>
      </c>
      <c r="E20" s="39"/>
      <c r="F20" s="39"/>
      <c r="G20" s="39"/>
      <c r="H20" s="39"/>
      <c r="I20" s="157" t="s">
        <v>24</v>
      </c>
      <c r="J20" s="142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tr">
        <f>IF('Rekapitulace stavby'!E17="","",'Rekapitulace stavby'!E17)</f>
        <v xml:space="preserve"> </v>
      </c>
      <c r="F21" s="39"/>
      <c r="G21" s="39"/>
      <c r="H21" s="39"/>
      <c r="I21" s="157" t="s">
        <v>26</v>
      </c>
      <c r="J21" s="142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5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3" t="s">
        <v>31</v>
      </c>
      <c r="E23" s="39"/>
      <c r="F23" s="39"/>
      <c r="G23" s="39"/>
      <c r="H23" s="39"/>
      <c r="I23" s="157" t="s">
        <v>24</v>
      </c>
      <c r="J23" s="142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tr">
        <f>IF('Rekapitulace stavby'!E20="","",'Rekapitulace stavby'!E20)</f>
        <v xml:space="preserve"> </v>
      </c>
      <c r="F24" s="39"/>
      <c r="G24" s="39"/>
      <c r="H24" s="39"/>
      <c r="I24" s="157" t="s">
        <v>26</v>
      </c>
      <c r="J24" s="142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5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3" t="s">
        <v>32</v>
      </c>
      <c r="E26" s="39"/>
      <c r="F26" s="39"/>
      <c r="G26" s="39"/>
      <c r="H26" s="39"/>
      <c r="I26" s="15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9"/>
      <c r="B27" s="160"/>
      <c r="C27" s="159"/>
      <c r="D27" s="159"/>
      <c r="E27" s="161" t="s">
        <v>1</v>
      </c>
      <c r="F27" s="161"/>
      <c r="G27" s="161"/>
      <c r="H27" s="161"/>
      <c r="I27" s="162"/>
      <c r="J27" s="159"/>
      <c r="K27" s="159"/>
      <c r="L27" s="163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5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64"/>
      <c r="E29" s="164"/>
      <c r="F29" s="164"/>
      <c r="G29" s="164"/>
      <c r="H29" s="164"/>
      <c r="I29" s="165"/>
      <c r="J29" s="164"/>
      <c r="K29" s="164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6" t="s">
        <v>33</v>
      </c>
      <c r="E30" s="39"/>
      <c r="F30" s="39"/>
      <c r="G30" s="39"/>
      <c r="H30" s="39"/>
      <c r="I30" s="155"/>
      <c r="J30" s="167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4"/>
      <c r="E31" s="164"/>
      <c r="F31" s="164"/>
      <c r="G31" s="164"/>
      <c r="H31" s="164"/>
      <c r="I31" s="165"/>
      <c r="J31" s="164"/>
      <c r="K31" s="164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8" t="s">
        <v>35</v>
      </c>
      <c r="G32" s="39"/>
      <c r="H32" s="39"/>
      <c r="I32" s="169" t="s">
        <v>34</v>
      </c>
      <c r="J32" s="168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70" t="s">
        <v>37</v>
      </c>
      <c r="E33" s="153" t="s">
        <v>38</v>
      </c>
      <c r="F33" s="171">
        <f>ROUND((SUM(BE120:BE127)),  2)</f>
        <v>0</v>
      </c>
      <c r="G33" s="39"/>
      <c r="H33" s="39"/>
      <c r="I33" s="172">
        <v>0.20999999999999999</v>
      </c>
      <c r="J33" s="171">
        <f>ROUND(((SUM(BE120:BE127))*I33),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3" t="s">
        <v>39</v>
      </c>
      <c r="F34" s="171">
        <f>ROUND((SUM(BF120:BF127)),  2)</f>
        <v>0</v>
      </c>
      <c r="G34" s="39"/>
      <c r="H34" s="39"/>
      <c r="I34" s="172">
        <v>0.14999999999999999</v>
      </c>
      <c r="J34" s="171">
        <f>ROUND(((SUM(BF120:BF127))*I34),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3" t="s">
        <v>40</v>
      </c>
      <c r="F35" s="171">
        <f>ROUND((SUM(BG120:BG127)),  2)</f>
        <v>0</v>
      </c>
      <c r="G35" s="39"/>
      <c r="H35" s="39"/>
      <c r="I35" s="172">
        <v>0.20999999999999999</v>
      </c>
      <c r="J35" s="171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3" t="s">
        <v>41</v>
      </c>
      <c r="F36" s="171">
        <f>ROUND((SUM(BH120:BH127)),  2)</f>
        <v>0</v>
      </c>
      <c r="G36" s="39"/>
      <c r="H36" s="39"/>
      <c r="I36" s="172">
        <v>0.14999999999999999</v>
      </c>
      <c r="J36" s="171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3" t="s">
        <v>42</v>
      </c>
      <c r="F37" s="171">
        <f>ROUND((SUM(BI120:BI127)),  2)</f>
        <v>0</v>
      </c>
      <c r="G37" s="39"/>
      <c r="H37" s="39"/>
      <c r="I37" s="172">
        <v>0</v>
      </c>
      <c r="J37" s="171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5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73"/>
      <c r="D39" s="174" t="s">
        <v>43</v>
      </c>
      <c r="E39" s="175"/>
      <c r="F39" s="175"/>
      <c r="G39" s="176" t="s">
        <v>44</v>
      </c>
      <c r="H39" s="177" t="s">
        <v>45</v>
      </c>
      <c r="I39" s="178"/>
      <c r="J39" s="179">
        <f>SUM(J30:J37)</f>
        <v>0</v>
      </c>
      <c r="K39" s="180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5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47"/>
      <c r="L41" s="21"/>
    </row>
    <row r="42" s="1" customFormat="1" ht="14.4" customHeight="1">
      <c r="B42" s="21"/>
      <c r="I42" s="147"/>
      <c r="L42" s="21"/>
    </row>
    <row r="43" s="1" customFormat="1" ht="14.4" customHeight="1">
      <c r="B43" s="21"/>
      <c r="I43" s="147"/>
      <c r="L43" s="21"/>
    </row>
    <row r="44" s="1" customFormat="1" ht="14.4" customHeight="1">
      <c r="B44" s="21"/>
      <c r="I44" s="147"/>
      <c r="L44" s="21"/>
    </row>
    <row r="45" s="1" customFormat="1" ht="14.4" customHeight="1">
      <c r="B45" s="21"/>
      <c r="I45" s="147"/>
      <c r="L45" s="21"/>
    </row>
    <row r="46" s="1" customFormat="1" ht="14.4" customHeight="1">
      <c r="B46" s="21"/>
      <c r="I46" s="147"/>
      <c r="L46" s="21"/>
    </row>
    <row r="47" s="1" customFormat="1" ht="14.4" customHeight="1">
      <c r="B47" s="21"/>
      <c r="I47" s="147"/>
      <c r="L47" s="21"/>
    </row>
    <row r="48" s="1" customFormat="1" ht="14.4" customHeight="1">
      <c r="B48" s="21"/>
      <c r="I48" s="147"/>
      <c r="L48" s="21"/>
    </row>
    <row r="49" s="1" customFormat="1" ht="14.4" customHeight="1">
      <c r="B49" s="21"/>
      <c r="I49" s="147"/>
      <c r="L49" s="21"/>
    </row>
    <row r="50" s="2" customFormat="1" ht="14.4" customHeight="1">
      <c r="B50" s="64"/>
      <c r="D50" s="181" t="s">
        <v>46</v>
      </c>
      <c r="E50" s="182"/>
      <c r="F50" s="182"/>
      <c r="G50" s="181" t="s">
        <v>47</v>
      </c>
      <c r="H50" s="182"/>
      <c r="I50" s="183"/>
      <c r="J50" s="182"/>
      <c r="K50" s="182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4" t="s">
        <v>48</v>
      </c>
      <c r="E61" s="185"/>
      <c r="F61" s="186" t="s">
        <v>49</v>
      </c>
      <c r="G61" s="184" t="s">
        <v>48</v>
      </c>
      <c r="H61" s="185"/>
      <c r="I61" s="187"/>
      <c r="J61" s="188" t="s">
        <v>49</v>
      </c>
      <c r="K61" s="185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1" t="s">
        <v>50</v>
      </c>
      <c r="E65" s="189"/>
      <c r="F65" s="189"/>
      <c r="G65" s="181" t="s">
        <v>51</v>
      </c>
      <c r="H65" s="189"/>
      <c r="I65" s="190"/>
      <c r="J65" s="189"/>
      <c r="K65" s="18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4" t="s">
        <v>48</v>
      </c>
      <c r="E76" s="185"/>
      <c r="F76" s="186" t="s">
        <v>49</v>
      </c>
      <c r="G76" s="184" t="s">
        <v>48</v>
      </c>
      <c r="H76" s="185"/>
      <c r="I76" s="187"/>
      <c r="J76" s="188" t="s">
        <v>49</v>
      </c>
      <c r="K76" s="185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1"/>
      <c r="C77" s="192"/>
      <c r="D77" s="192"/>
      <c r="E77" s="192"/>
      <c r="F77" s="192"/>
      <c r="G77" s="192"/>
      <c r="H77" s="192"/>
      <c r="I77" s="193"/>
      <c r="J77" s="192"/>
      <c r="K77" s="19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4"/>
      <c r="C81" s="195"/>
      <c r="D81" s="195"/>
      <c r="E81" s="195"/>
      <c r="F81" s="195"/>
      <c r="G81" s="195"/>
      <c r="H81" s="195"/>
      <c r="I81" s="196"/>
      <c r="J81" s="195"/>
      <c r="K81" s="19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15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5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15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97" t="str">
        <f>E7</f>
        <v>Revitalizace školní družiny v Milíně - energetické úspory</v>
      </c>
      <c r="F85" s="33"/>
      <c r="G85" s="33"/>
      <c r="H85" s="33"/>
      <c r="I85" s="15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113</v>
      </c>
      <c r="D86" s="41"/>
      <c r="E86" s="41"/>
      <c r="F86" s="41"/>
      <c r="G86" s="41"/>
      <c r="H86" s="41"/>
      <c r="I86" s="15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2 - Způsobilé výdaje - vedlejší aktivity</v>
      </c>
      <c r="F87" s="41"/>
      <c r="G87" s="41"/>
      <c r="H87" s="41"/>
      <c r="I87" s="15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5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19</v>
      </c>
      <c r="D89" s="41"/>
      <c r="E89" s="41"/>
      <c r="F89" s="28" t="str">
        <f>F12</f>
        <v>Milín 262 31, č.p. 248</v>
      </c>
      <c r="G89" s="41"/>
      <c r="H89" s="41"/>
      <c r="I89" s="157" t="s">
        <v>21</v>
      </c>
      <c r="J89" s="80" t="str">
        <f>IF(J12="","",J12)</f>
        <v>2. 12. 2020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5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23</v>
      </c>
      <c r="D91" s="41"/>
      <c r="E91" s="41"/>
      <c r="F91" s="28" t="str">
        <f>E15</f>
        <v xml:space="preserve"> </v>
      </c>
      <c r="G91" s="41"/>
      <c r="H91" s="41"/>
      <c r="I91" s="157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157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5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98" t="s">
        <v>118</v>
      </c>
      <c r="D94" s="199"/>
      <c r="E94" s="199"/>
      <c r="F94" s="199"/>
      <c r="G94" s="199"/>
      <c r="H94" s="199"/>
      <c r="I94" s="200"/>
      <c r="J94" s="201" t="s">
        <v>119</v>
      </c>
      <c r="K94" s="199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5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202" t="s">
        <v>120</v>
      </c>
      <c r="D96" s="41"/>
      <c r="E96" s="41"/>
      <c r="F96" s="41"/>
      <c r="G96" s="41"/>
      <c r="H96" s="41"/>
      <c r="I96" s="155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121</v>
      </c>
    </row>
    <row r="97" s="9" customFormat="1" ht="24.96" customHeight="1">
      <c r="A97" s="9"/>
      <c r="B97" s="203"/>
      <c r="C97" s="204"/>
      <c r="D97" s="205" t="s">
        <v>1757</v>
      </c>
      <c r="E97" s="206"/>
      <c r="F97" s="206"/>
      <c r="G97" s="206"/>
      <c r="H97" s="206"/>
      <c r="I97" s="207"/>
      <c r="J97" s="208">
        <f>J121</f>
        <v>0</v>
      </c>
      <c r="K97" s="204"/>
      <c r="L97" s="20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203"/>
      <c r="C98" s="204"/>
      <c r="D98" s="205" t="s">
        <v>1758</v>
      </c>
      <c r="E98" s="206"/>
      <c r="F98" s="206"/>
      <c r="G98" s="206"/>
      <c r="H98" s="206"/>
      <c r="I98" s="207"/>
      <c r="J98" s="208">
        <f>J123</f>
        <v>0</v>
      </c>
      <c r="K98" s="204"/>
      <c r="L98" s="20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210"/>
      <c r="C99" s="134"/>
      <c r="D99" s="211" t="s">
        <v>1759</v>
      </c>
      <c r="E99" s="212"/>
      <c r="F99" s="212"/>
      <c r="G99" s="212"/>
      <c r="H99" s="212"/>
      <c r="I99" s="213"/>
      <c r="J99" s="214">
        <f>J124</f>
        <v>0</v>
      </c>
      <c r="K99" s="134"/>
      <c r="L99" s="21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10"/>
      <c r="C100" s="134"/>
      <c r="D100" s="211" t="s">
        <v>1760</v>
      </c>
      <c r="E100" s="212"/>
      <c r="F100" s="212"/>
      <c r="G100" s="212"/>
      <c r="H100" s="212"/>
      <c r="I100" s="213"/>
      <c r="J100" s="214">
        <f>J126</f>
        <v>0</v>
      </c>
      <c r="K100" s="134"/>
      <c r="L100" s="21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155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193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196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145</v>
      </c>
      <c r="D107" s="41"/>
      <c r="E107" s="41"/>
      <c r="F107" s="41"/>
      <c r="G107" s="41"/>
      <c r="H107" s="41"/>
      <c r="I107" s="155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155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15</v>
      </c>
      <c r="D109" s="41"/>
      <c r="E109" s="41"/>
      <c r="F109" s="41"/>
      <c r="G109" s="41"/>
      <c r="H109" s="41"/>
      <c r="I109" s="15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97" t="str">
        <f>E7</f>
        <v>Revitalizace školní družiny v Milíně - energetické úspory</v>
      </c>
      <c r="F110" s="33"/>
      <c r="G110" s="33"/>
      <c r="H110" s="33"/>
      <c r="I110" s="15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113</v>
      </c>
      <c r="D111" s="41"/>
      <c r="E111" s="41"/>
      <c r="F111" s="41"/>
      <c r="G111" s="41"/>
      <c r="H111" s="41"/>
      <c r="I111" s="15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>2 - Způsobilé výdaje - vedlejší aktivity</v>
      </c>
      <c r="F112" s="41"/>
      <c r="G112" s="41"/>
      <c r="H112" s="41"/>
      <c r="I112" s="15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15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19</v>
      </c>
      <c r="D114" s="41"/>
      <c r="E114" s="41"/>
      <c r="F114" s="28" t="str">
        <f>F12</f>
        <v>Milín 262 31, č.p. 248</v>
      </c>
      <c r="G114" s="41"/>
      <c r="H114" s="41"/>
      <c r="I114" s="157" t="s">
        <v>21</v>
      </c>
      <c r="J114" s="80" t="str">
        <f>IF(J12="","",J12)</f>
        <v>2. 12. 2020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15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23</v>
      </c>
      <c r="D116" s="41"/>
      <c r="E116" s="41"/>
      <c r="F116" s="28" t="str">
        <f>E15</f>
        <v xml:space="preserve"> </v>
      </c>
      <c r="G116" s="41"/>
      <c r="H116" s="41"/>
      <c r="I116" s="157" t="s">
        <v>29</v>
      </c>
      <c r="J116" s="37" t="str">
        <f>E21</f>
        <v xml:space="preserve"> 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27</v>
      </c>
      <c r="D117" s="41"/>
      <c r="E117" s="41"/>
      <c r="F117" s="28" t="str">
        <f>IF(E18="","",E18)</f>
        <v>Vyplň údaj</v>
      </c>
      <c r="G117" s="41"/>
      <c r="H117" s="41"/>
      <c r="I117" s="157" t="s">
        <v>31</v>
      </c>
      <c r="J117" s="37" t="str">
        <f>E24</f>
        <v xml:space="preserve"> 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155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216"/>
      <c r="B119" s="217"/>
      <c r="C119" s="218" t="s">
        <v>146</v>
      </c>
      <c r="D119" s="219" t="s">
        <v>58</v>
      </c>
      <c r="E119" s="219" t="s">
        <v>54</v>
      </c>
      <c r="F119" s="219" t="s">
        <v>55</v>
      </c>
      <c r="G119" s="219" t="s">
        <v>147</v>
      </c>
      <c r="H119" s="219" t="s">
        <v>148</v>
      </c>
      <c r="I119" s="220" t="s">
        <v>149</v>
      </c>
      <c r="J119" s="221" t="s">
        <v>119</v>
      </c>
      <c r="K119" s="222" t="s">
        <v>150</v>
      </c>
      <c r="L119" s="223"/>
      <c r="M119" s="101" t="s">
        <v>1</v>
      </c>
      <c r="N119" s="102" t="s">
        <v>37</v>
      </c>
      <c r="O119" s="102" t="s">
        <v>151</v>
      </c>
      <c r="P119" s="102" t="s">
        <v>152</v>
      </c>
      <c r="Q119" s="102" t="s">
        <v>153</v>
      </c>
      <c r="R119" s="102" t="s">
        <v>154</v>
      </c>
      <c r="S119" s="102" t="s">
        <v>155</v>
      </c>
      <c r="T119" s="103" t="s">
        <v>156</v>
      </c>
      <c r="U119" s="216"/>
      <c r="V119" s="216"/>
      <c r="W119" s="216"/>
      <c r="X119" s="216"/>
      <c r="Y119" s="216"/>
      <c r="Z119" s="216"/>
      <c r="AA119" s="216"/>
      <c r="AB119" s="216"/>
      <c r="AC119" s="216"/>
      <c r="AD119" s="216"/>
      <c r="AE119" s="216"/>
    </row>
    <row r="120" s="2" customFormat="1" ht="22.8" customHeight="1">
      <c r="A120" s="39"/>
      <c r="B120" s="40"/>
      <c r="C120" s="108" t="s">
        <v>157</v>
      </c>
      <c r="D120" s="41"/>
      <c r="E120" s="41"/>
      <c r="F120" s="41"/>
      <c r="G120" s="41"/>
      <c r="H120" s="41"/>
      <c r="I120" s="155"/>
      <c r="J120" s="224">
        <f>BK120</f>
        <v>0</v>
      </c>
      <c r="K120" s="41"/>
      <c r="L120" s="45"/>
      <c r="M120" s="104"/>
      <c r="N120" s="225"/>
      <c r="O120" s="105"/>
      <c r="P120" s="226">
        <f>P121+P123</f>
        <v>0</v>
      </c>
      <c r="Q120" s="105"/>
      <c r="R120" s="226">
        <f>R121+R123</f>
        <v>0</v>
      </c>
      <c r="S120" s="105"/>
      <c r="T120" s="227">
        <f>T121+T123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72</v>
      </c>
      <c r="AU120" s="18" t="s">
        <v>121</v>
      </c>
      <c r="BK120" s="228">
        <f>BK121+BK123</f>
        <v>0</v>
      </c>
    </row>
    <row r="121" s="12" customFormat="1" ht="25.92" customHeight="1">
      <c r="A121" s="12"/>
      <c r="B121" s="229"/>
      <c r="C121" s="230"/>
      <c r="D121" s="231" t="s">
        <v>72</v>
      </c>
      <c r="E121" s="232" t="s">
        <v>1761</v>
      </c>
      <c r="F121" s="232" t="s">
        <v>1762</v>
      </c>
      <c r="G121" s="230"/>
      <c r="H121" s="230"/>
      <c r="I121" s="233"/>
      <c r="J121" s="234">
        <f>BK121</f>
        <v>0</v>
      </c>
      <c r="K121" s="230"/>
      <c r="L121" s="235"/>
      <c r="M121" s="236"/>
      <c r="N121" s="237"/>
      <c r="O121" s="237"/>
      <c r="P121" s="238">
        <f>P122</f>
        <v>0</v>
      </c>
      <c r="Q121" s="237"/>
      <c r="R121" s="238">
        <f>R122</f>
        <v>0</v>
      </c>
      <c r="S121" s="237"/>
      <c r="T121" s="239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40" t="s">
        <v>166</v>
      </c>
      <c r="AT121" s="241" t="s">
        <v>72</v>
      </c>
      <c r="AU121" s="241" t="s">
        <v>73</v>
      </c>
      <c r="AY121" s="240" t="s">
        <v>160</v>
      </c>
      <c r="BK121" s="242">
        <f>BK122</f>
        <v>0</v>
      </c>
    </row>
    <row r="122" s="2" customFormat="1" ht="21.75" customHeight="1">
      <c r="A122" s="39"/>
      <c r="B122" s="40"/>
      <c r="C122" s="245" t="s">
        <v>77</v>
      </c>
      <c r="D122" s="245" t="s">
        <v>162</v>
      </c>
      <c r="E122" s="246" t="s">
        <v>1763</v>
      </c>
      <c r="F122" s="247" t="s">
        <v>1764</v>
      </c>
      <c r="G122" s="248" t="s">
        <v>1455</v>
      </c>
      <c r="H122" s="249">
        <v>60</v>
      </c>
      <c r="I122" s="250"/>
      <c r="J122" s="251">
        <f>ROUND(I122*H122,2)</f>
        <v>0</v>
      </c>
      <c r="K122" s="252"/>
      <c r="L122" s="45"/>
      <c r="M122" s="253" t="s">
        <v>1</v>
      </c>
      <c r="N122" s="254" t="s">
        <v>38</v>
      </c>
      <c r="O122" s="92"/>
      <c r="P122" s="255">
        <f>O122*H122</f>
        <v>0</v>
      </c>
      <c r="Q122" s="255">
        <v>0</v>
      </c>
      <c r="R122" s="255">
        <f>Q122*H122</f>
        <v>0</v>
      </c>
      <c r="S122" s="255">
        <v>0</v>
      </c>
      <c r="T122" s="256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57" t="s">
        <v>1765</v>
      </c>
      <c r="AT122" s="257" t="s">
        <v>162</v>
      </c>
      <c r="AU122" s="257" t="s">
        <v>77</v>
      </c>
      <c r="AY122" s="18" t="s">
        <v>160</v>
      </c>
      <c r="BE122" s="258">
        <f>IF(N122="základní",J122,0)</f>
        <v>0</v>
      </c>
      <c r="BF122" s="258">
        <f>IF(N122="snížená",J122,0)</f>
        <v>0</v>
      </c>
      <c r="BG122" s="258">
        <f>IF(N122="zákl. přenesená",J122,0)</f>
        <v>0</v>
      </c>
      <c r="BH122" s="258">
        <f>IF(N122="sníž. přenesená",J122,0)</f>
        <v>0</v>
      </c>
      <c r="BI122" s="258">
        <f>IF(N122="nulová",J122,0)</f>
        <v>0</v>
      </c>
      <c r="BJ122" s="18" t="s">
        <v>77</v>
      </c>
      <c r="BK122" s="258">
        <f>ROUND(I122*H122,2)</f>
        <v>0</v>
      </c>
      <c r="BL122" s="18" t="s">
        <v>1765</v>
      </c>
      <c r="BM122" s="257" t="s">
        <v>1766</v>
      </c>
    </row>
    <row r="123" s="12" customFormat="1" ht="25.92" customHeight="1">
      <c r="A123" s="12"/>
      <c r="B123" s="229"/>
      <c r="C123" s="230"/>
      <c r="D123" s="231" t="s">
        <v>72</v>
      </c>
      <c r="E123" s="232" t="s">
        <v>1767</v>
      </c>
      <c r="F123" s="232" t="s">
        <v>1768</v>
      </c>
      <c r="G123" s="230"/>
      <c r="H123" s="230"/>
      <c r="I123" s="233"/>
      <c r="J123" s="234">
        <f>BK123</f>
        <v>0</v>
      </c>
      <c r="K123" s="230"/>
      <c r="L123" s="235"/>
      <c r="M123" s="236"/>
      <c r="N123" s="237"/>
      <c r="O123" s="237"/>
      <c r="P123" s="238">
        <f>P124+P126</f>
        <v>0</v>
      </c>
      <c r="Q123" s="237"/>
      <c r="R123" s="238">
        <f>R124+R126</f>
        <v>0</v>
      </c>
      <c r="S123" s="237"/>
      <c r="T123" s="239">
        <f>T124+T126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40" t="s">
        <v>185</v>
      </c>
      <c r="AT123" s="241" t="s">
        <v>72</v>
      </c>
      <c r="AU123" s="241" t="s">
        <v>73</v>
      </c>
      <c r="AY123" s="240" t="s">
        <v>160</v>
      </c>
      <c r="BK123" s="242">
        <f>BK124+BK126</f>
        <v>0</v>
      </c>
    </row>
    <row r="124" s="12" customFormat="1" ht="22.8" customHeight="1">
      <c r="A124" s="12"/>
      <c r="B124" s="229"/>
      <c r="C124" s="230"/>
      <c r="D124" s="231" t="s">
        <v>72</v>
      </c>
      <c r="E124" s="243" t="s">
        <v>1769</v>
      </c>
      <c r="F124" s="243" t="s">
        <v>1770</v>
      </c>
      <c r="G124" s="230"/>
      <c r="H124" s="230"/>
      <c r="I124" s="233"/>
      <c r="J124" s="244">
        <f>BK124</f>
        <v>0</v>
      </c>
      <c r="K124" s="230"/>
      <c r="L124" s="235"/>
      <c r="M124" s="236"/>
      <c r="N124" s="237"/>
      <c r="O124" s="237"/>
      <c r="P124" s="238">
        <f>P125</f>
        <v>0</v>
      </c>
      <c r="Q124" s="237"/>
      <c r="R124" s="238">
        <f>R125</f>
        <v>0</v>
      </c>
      <c r="S124" s="237"/>
      <c r="T124" s="239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40" t="s">
        <v>185</v>
      </c>
      <c r="AT124" s="241" t="s">
        <v>72</v>
      </c>
      <c r="AU124" s="241" t="s">
        <v>77</v>
      </c>
      <c r="AY124" s="240" t="s">
        <v>160</v>
      </c>
      <c r="BK124" s="242">
        <f>BK125</f>
        <v>0</v>
      </c>
    </row>
    <row r="125" s="2" customFormat="1" ht="16.5" customHeight="1">
      <c r="A125" s="39"/>
      <c r="B125" s="40"/>
      <c r="C125" s="245" t="s">
        <v>81</v>
      </c>
      <c r="D125" s="245" t="s">
        <v>162</v>
      </c>
      <c r="E125" s="246" t="s">
        <v>1771</v>
      </c>
      <c r="F125" s="247" t="s">
        <v>1772</v>
      </c>
      <c r="G125" s="248" t="s">
        <v>1773</v>
      </c>
      <c r="H125" s="249">
        <v>1</v>
      </c>
      <c r="I125" s="250"/>
      <c r="J125" s="251">
        <f>ROUND(I125*H125,2)</f>
        <v>0</v>
      </c>
      <c r="K125" s="252"/>
      <c r="L125" s="45"/>
      <c r="M125" s="253" t="s">
        <v>1</v>
      </c>
      <c r="N125" s="254" t="s">
        <v>38</v>
      </c>
      <c r="O125" s="92"/>
      <c r="P125" s="255">
        <f>O125*H125</f>
        <v>0</v>
      </c>
      <c r="Q125" s="255">
        <v>0</v>
      </c>
      <c r="R125" s="255">
        <f>Q125*H125</f>
        <v>0</v>
      </c>
      <c r="S125" s="255">
        <v>0</v>
      </c>
      <c r="T125" s="256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57" t="s">
        <v>1774</v>
      </c>
      <c r="AT125" s="257" t="s">
        <v>162</v>
      </c>
      <c r="AU125" s="257" t="s">
        <v>81</v>
      </c>
      <c r="AY125" s="18" t="s">
        <v>160</v>
      </c>
      <c r="BE125" s="258">
        <f>IF(N125="základní",J125,0)</f>
        <v>0</v>
      </c>
      <c r="BF125" s="258">
        <f>IF(N125="snížená",J125,0)</f>
        <v>0</v>
      </c>
      <c r="BG125" s="258">
        <f>IF(N125="zákl. přenesená",J125,0)</f>
        <v>0</v>
      </c>
      <c r="BH125" s="258">
        <f>IF(N125="sníž. přenesená",J125,0)</f>
        <v>0</v>
      </c>
      <c r="BI125" s="258">
        <f>IF(N125="nulová",J125,0)</f>
        <v>0</v>
      </c>
      <c r="BJ125" s="18" t="s">
        <v>77</v>
      </c>
      <c r="BK125" s="258">
        <f>ROUND(I125*H125,2)</f>
        <v>0</v>
      </c>
      <c r="BL125" s="18" t="s">
        <v>1774</v>
      </c>
      <c r="BM125" s="257" t="s">
        <v>1775</v>
      </c>
    </row>
    <row r="126" s="12" customFormat="1" ht="22.8" customHeight="1">
      <c r="A126" s="12"/>
      <c r="B126" s="229"/>
      <c r="C126" s="230"/>
      <c r="D126" s="231" t="s">
        <v>72</v>
      </c>
      <c r="E126" s="243" t="s">
        <v>1776</v>
      </c>
      <c r="F126" s="243" t="s">
        <v>1777</v>
      </c>
      <c r="G126" s="230"/>
      <c r="H126" s="230"/>
      <c r="I126" s="233"/>
      <c r="J126" s="244">
        <f>BK126</f>
        <v>0</v>
      </c>
      <c r="K126" s="230"/>
      <c r="L126" s="235"/>
      <c r="M126" s="236"/>
      <c r="N126" s="237"/>
      <c r="O126" s="237"/>
      <c r="P126" s="238">
        <f>P127</f>
        <v>0</v>
      </c>
      <c r="Q126" s="237"/>
      <c r="R126" s="238">
        <f>R127</f>
        <v>0</v>
      </c>
      <c r="S126" s="237"/>
      <c r="T126" s="239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40" t="s">
        <v>185</v>
      </c>
      <c r="AT126" s="241" t="s">
        <v>72</v>
      </c>
      <c r="AU126" s="241" t="s">
        <v>77</v>
      </c>
      <c r="AY126" s="240" t="s">
        <v>160</v>
      </c>
      <c r="BK126" s="242">
        <f>BK127</f>
        <v>0</v>
      </c>
    </row>
    <row r="127" s="2" customFormat="1" ht="16.5" customHeight="1">
      <c r="A127" s="39"/>
      <c r="B127" s="40"/>
      <c r="C127" s="245" t="s">
        <v>101</v>
      </c>
      <c r="D127" s="245" t="s">
        <v>162</v>
      </c>
      <c r="E127" s="246" t="s">
        <v>1778</v>
      </c>
      <c r="F127" s="247" t="s">
        <v>1779</v>
      </c>
      <c r="G127" s="248" t="s">
        <v>1773</v>
      </c>
      <c r="H127" s="249">
        <v>1</v>
      </c>
      <c r="I127" s="250"/>
      <c r="J127" s="251">
        <f>ROUND(I127*H127,2)</f>
        <v>0</v>
      </c>
      <c r="K127" s="252"/>
      <c r="L127" s="45"/>
      <c r="M127" s="315" t="s">
        <v>1</v>
      </c>
      <c r="N127" s="316" t="s">
        <v>38</v>
      </c>
      <c r="O127" s="317"/>
      <c r="P127" s="318">
        <f>O127*H127</f>
        <v>0</v>
      </c>
      <c r="Q127" s="318">
        <v>0</v>
      </c>
      <c r="R127" s="318">
        <f>Q127*H127</f>
        <v>0</v>
      </c>
      <c r="S127" s="318">
        <v>0</v>
      </c>
      <c r="T127" s="31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57" t="s">
        <v>1774</v>
      </c>
      <c r="AT127" s="257" t="s">
        <v>162</v>
      </c>
      <c r="AU127" s="257" t="s">
        <v>81</v>
      </c>
      <c r="AY127" s="18" t="s">
        <v>160</v>
      </c>
      <c r="BE127" s="258">
        <f>IF(N127="základní",J127,0)</f>
        <v>0</v>
      </c>
      <c r="BF127" s="258">
        <f>IF(N127="snížená",J127,0)</f>
        <v>0</v>
      </c>
      <c r="BG127" s="258">
        <f>IF(N127="zákl. přenesená",J127,0)</f>
        <v>0</v>
      </c>
      <c r="BH127" s="258">
        <f>IF(N127="sníž. přenesená",J127,0)</f>
        <v>0</v>
      </c>
      <c r="BI127" s="258">
        <f>IF(N127="nulová",J127,0)</f>
        <v>0</v>
      </c>
      <c r="BJ127" s="18" t="s">
        <v>77</v>
      </c>
      <c r="BK127" s="258">
        <f>ROUND(I127*H127,2)</f>
        <v>0</v>
      </c>
      <c r="BL127" s="18" t="s">
        <v>1774</v>
      </c>
      <c r="BM127" s="257" t="s">
        <v>1780</v>
      </c>
    </row>
    <row r="128" s="2" customFormat="1" ht="6.96" customHeight="1">
      <c r="A128" s="39"/>
      <c r="B128" s="67"/>
      <c r="C128" s="68"/>
      <c r="D128" s="68"/>
      <c r="E128" s="68"/>
      <c r="F128" s="68"/>
      <c r="G128" s="68"/>
      <c r="H128" s="68"/>
      <c r="I128" s="193"/>
      <c r="J128" s="68"/>
      <c r="K128" s="68"/>
      <c r="L128" s="45"/>
      <c r="M128" s="39"/>
      <c r="O128" s="39"/>
      <c r="P128" s="39"/>
      <c r="Q128" s="39"/>
      <c r="R128" s="39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</sheetData>
  <sheetProtection sheet="1" autoFilter="0" formatColumns="0" formatRows="0" objects="1" scenarios="1" spinCount="100000" saltValue="6qesnltaC63bB9Gg0ZBP9VEZChmTiiXkrUN/05cEsQrvmw1MY0ohmQinPF42hJRRncFF4ayySwP84HA+FHWsMQ==" hashValue="u0mrKLExHRJx6Nze/XhhWFuJTtm0U6pJAxfCWRTL9K89vkUUc2U0w84v4Urg78pomB/seZwOUCqLSVRznKdYew==" algorithmName="SHA-512" password="CC35"/>
  <autoFilter ref="C119:K127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105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50"/>
      <c r="J3" s="149"/>
      <c r="K3" s="149"/>
      <c r="L3" s="21"/>
      <c r="AT3" s="18" t="s">
        <v>81</v>
      </c>
    </row>
    <row r="4" s="1" customFormat="1" ht="24.96" customHeight="1">
      <c r="B4" s="21"/>
      <c r="D4" s="151" t="s">
        <v>112</v>
      </c>
      <c r="I4" s="147"/>
      <c r="L4" s="21"/>
      <c r="M4" s="152" t="s">
        <v>10</v>
      </c>
      <c r="AT4" s="18" t="s">
        <v>4</v>
      </c>
    </row>
    <row r="5" s="1" customFormat="1" ht="6.96" customHeight="1">
      <c r="B5" s="21"/>
      <c r="I5" s="147"/>
      <c r="L5" s="21"/>
    </row>
    <row r="6" s="1" customFormat="1" ht="12" customHeight="1">
      <c r="B6" s="21"/>
      <c r="D6" s="153" t="s">
        <v>15</v>
      </c>
      <c r="I6" s="147"/>
      <c r="L6" s="21"/>
    </row>
    <row r="7" s="1" customFormat="1" ht="16.5" customHeight="1">
      <c r="B7" s="21"/>
      <c r="E7" s="154" t="str">
        <f>'Rekapitulace stavby'!K6</f>
        <v>Revitalizace školní družiny v Milíně - energetické úspory</v>
      </c>
      <c r="F7" s="153"/>
      <c r="G7" s="153"/>
      <c r="H7" s="153"/>
      <c r="I7" s="147"/>
      <c r="L7" s="21"/>
    </row>
    <row r="8" s="1" customFormat="1" ht="12" customHeight="1">
      <c r="B8" s="21"/>
      <c r="D8" s="153" t="s">
        <v>113</v>
      </c>
      <c r="I8" s="147"/>
      <c r="L8" s="21"/>
    </row>
    <row r="9" s="2" customFormat="1" ht="16.5" customHeight="1">
      <c r="A9" s="39"/>
      <c r="B9" s="45"/>
      <c r="C9" s="39"/>
      <c r="D9" s="39"/>
      <c r="E9" s="154" t="s">
        <v>1781</v>
      </c>
      <c r="F9" s="39"/>
      <c r="G9" s="39"/>
      <c r="H9" s="39"/>
      <c r="I9" s="15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3" t="s">
        <v>115</v>
      </c>
      <c r="E10" s="39"/>
      <c r="F10" s="39"/>
      <c r="G10" s="39"/>
      <c r="H10" s="39"/>
      <c r="I10" s="15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6" t="s">
        <v>1782</v>
      </c>
      <c r="F11" s="39"/>
      <c r="G11" s="39"/>
      <c r="H11" s="39"/>
      <c r="I11" s="155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155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3" t="s">
        <v>17</v>
      </c>
      <c r="E13" s="39"/>
      <c r="F13" s="142" t="s">
        <v>1</v>
      </c>
      <c r="G13" s="39"/>
      <c r="H13" s="39"/>
      <c r="I13" s="157" t="s">
        <v>18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3" t="s">
        <v>19</v>
      </c>
      <c r="E14" s="39"/>
      <c r="F14" s="142" t="s">
        <v>20</v>
      </c>
      <c r="G14" s="39"/>
      <c r="H14" s="39"/>
      <c r="I14" s="157" t="s">
        <v>21</v>
      </c>
      <c r="J14" s="158" t="str">
        <f>'Rekapitulace stavby'!AN8</f>
        <v>2. 12. 2020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155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3" t="s">
        <v>23</v>
      </c>
      <c r="E16" s="39"/>
      <c r="F16" s="39"/>
      <c r="G16" s="39"/>
      <c r="H16" s="39"/>
      <c r="I16" s="157" t="s">
        <v>24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7" t="s">
        <v>26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155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3" t="s">
        <v>27</v>
      </c>
      <c r="E19" s="39"/>
      <c r="F19" s="39"/>
      <c r="G19" s="39"/>
      <c r="H19" s="39"/>
      <c r="I19" s="157" t="s">
        <v>24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7" t="s">
        <v>26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155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3" t="s">
        <v>29</v>
      </c>
      <c r="E22" s="39"/>
      <c r="F22" s="39"/>
      <c r="G22" s="39"/>
      <c r="H22" s="39"/>
      <c r="I22" s="157" t="s">
        <v>24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57" t="s">
        <v>26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155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3" t="s">
        <v>31</v>
      </c>
      <c r="E25" s="39"/>
      <c r="F25" s="39"/>
      <c r="G25" s="39"/>
      <c r="H25" s="39"/>
      <c r="I25" s="157" t="s">
        <v>24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7" t="s">
        <v>26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155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3" t="s">
        <v>32</v>
      </c>
      <c r="E28" s="39"/>
      <c r="F28" s="39"/>
      <c r="G28" s="39"/>
      <c r="H28" s="39"/>
      <c r="I28" s="15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62"/>
      <c r="J29" s="159"/>
      <c r="K29" s="159"/>
      <c r="L29" s="163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155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4"/>
      <c r="E31" s="164"/>
      <c r="F31" s="164"/>
      <c r="G31" s="164"/>
      <c r="H31" s="164"/>
      <c r="I31" s="165"/>
      <c r="J31" s="164"/>
      <c r="K31" s="164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6" t="s">
        <v>33</v>
      </c>
      <c r="E32" s="39"/>
      <c r="F32" s="39"/>
      <c r="G32" s="39"/>
      <c r="H32" s="39"/>
      <c r="I32" s="155"/>
      <c r="J32" s="167">
        <f>ROUND(J137,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4"/>
      <c r="E33" s="164"/>
      <c r="F33" s="164"/>
      <c r="G33" s="164"/>
      <c r="H33" s="164"/>
      <c r="I33" s="165"/>
      <c r="J33" s="164"/>
      <c r="K33" s="164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8" t="s">
        <v>35</v>
      </c>
      <c r="G34" s="39"/>
      <c r="H34" s="39"/>
      <c r="I34" s="169" t="s">
        <v>34</v>
      </c>
      <c r="J34" s="168" t="s">
        <v>36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70" t="s">
        <v>37</v>
      </c>
      <c r="E35" s="153" t="s">
        <v>38</v>
      </c>
      <c r="F35" s="171">
        <f>ROUND((SUM(BE137:BE367)),  2)</f>
        <v>0</v>
      </c>
      <c r="G35" s="39"/>
      <c r="H35" s="39"/>
      <c r="I35" s="172">
        <v>0.20999999999999999</v>
      </c>
      <c r="J35" s="171">
        <f>ROUND(((SUM(BE137:BE367))*I35),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3" t="s">
        <v>39</v>
      </c>
      <c r="F36" s="171">
        <f>ROUND((SUM(BF137:BF367)),  2)</f>
        <v>0</v>
      </c>
      <c r="G36" s="39"/>
      <c r="H36" s="39"/>
      <c r="I36" s="172">
        <v>0.14999999999999999</v>
      </c>
      <c r="J36" s="171">
        <f>ROUND(((SUM(BF137:BF367))*I36),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3" t="s">
        <v>40</v>
      </c>
      <c r="F37" s="171">
        <f>ROUND((SUM(BG137:BG367)),  2)</f>
        <v>0</v>
      </c>
      <c r="G37" s="39"/>
      <c r="H37" s="39"/>
      <c r="I37" s="172">
        <v>0.20999999999999999</v>
      </c>
      <c r="J37" s="171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3" t="s">
        <v>41</v>
      </c>
      <c r="F38" s="171">
        <f>ROUND((SUM(BH137:BH367)),  2)</f>
        <v>0</v>
      </c>
      <c r="G38" s="39"/>
      <c r="H38" s="39"/>
      <c r="I38" s="172">
        <v>0.14999999999999999</v>
      </c>
      <c r="J38" s="171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3" t="s">
        <v>42</v>
      </c>
      <c r="F39" s="171">
        <f>ROUND((SUM(BI137:BI367)),  2)</f>
        <v>0</v>
      </c>
      <c r="G39" s="39"/>
      <c r="H39" s="39"/>
      <c r="I39" s="172">
        <v>0</v>
      </c>
      <c r="J39" s="171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15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73"/>
      <c r="D41" s="174" t="s">
        <v>43</v>
      </c>
      <c r="E41" s="175"/>
      <c r="F41" s="175"/>
      <c r="G41" s="176" t="s">
        <v>44</v>
      </c>
      <c r="H41" s="177" t="s">
        <v>45</v>
      </c>
      <c r="I41" s="178"/>
      <c r="J41" s="179">
        <f>SUM(J32:J39)</f>
        <v>0</v>
      </c>
      <c r="K41" s="180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155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I43" s="147"/>
      <c r="L43" s="21"/>
    </row>
    <row r="44" s="1" customFormat="1" ht="14.4" customHeight="1">
      <c r="B44" s="21"/>
      <c r="I44" s="147"/>
      <c r="L44" s="21"/>
    </row>
    <row r="45" s="1" customFormat="1" ht="14.4" customHeight="1">
      <c r="B45" s="21"/>
      <c r="I45" s="147"/>
      <c r="L45" s="21"/>
    </row>
    <row r="46" s="1" customFormat="1" ht="14.4" customHeight="1">
      <c r="B46" s="21"/>
      <c r="I46" s="147"/>
      <c r="L46" s="21"/>
    </row>
    <row r="47" s="1" customFormat="1" ht="14.4" customHeight="1">
      <c r="B47" s="21"/>
      <c r="I47" s="147"/>
      <c r="L47" s="21"/>
    </row>
    <row r="48" s="1" customFormat="1" ht="14.4" customHeight="1">
      <c r="B48" s="21"/>
      <c r="I48" s="147"/>
      <c r="L48" s="21"/>
    </row>
    <row r="49" s="1" customFormat="1" ht="14.4" customHeight="1">
      <c r="B49" s="21"/>
      <c r="I49" s="147"/>
      <c r="L49" s="21"/>
    </row>
    <row r="50" s="2" customFormat="1" ht="14.4" customHeight="1">
      <c r="B50" s="64"/>
      <c r="D50" s="181" t="s">
        <v>46</v>
      </c>
      <c r="E50" s="182"/>
      <c r="F50" s="182"/>
      <c r="G50" s="181" t="s">
        <v>47</v>
      </c>
      <c r="H50" s="182"/>
      <c r="I50" s="183"/>
      <c r="J50" s="182"/>
      <c r="K50" s="182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4" t="s">
        <v>48</v>
      </c>
      <c r="E61" s="185"/>
      <c r="F61" s="186" t="s">
        <v>49</v>
      </c>
      <c r="G61" s="184" t="s">
        <v>48</v>
      </c>
      <c r="H61" s="185"/>
      <c r="I61" s="187"/>
      <c r="J61" s="188" t="s">
        <v>49</v>
      </c>
      <c r="K61" s="185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1" t="s">
        <v>50</v>
      </c>
      <c r="E65" s="189"/>
      <c r="F65" s="189"/>
      <c r="G65" s="181" t="s">
        <v>51</v>
      </c>
      <c r="H65" s="189"/>
      <c r="I65" s="190"/>
      <c r="J65" s="189"/>
      <c r="K65" s="18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4" t="s">
        <v>48</v>
      </c>
      <c r="E76" s="185"/>
      <c r="F76" s="186" t="s">
        <v>49</v>
      </c>
      <c r="G76" s="184" t="s">
        <v>48</v>
      </c>
      <c r="H76" s="185"/>
      <c r="I76" s="187"/>
      <c r="J76" s="188" t="s">
        <v>49</v>
      </c>
      <c r="K76" s="185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1"/>
      <c r="C77" s="192"/>
      <c r="D77" s="192"/>
      <c r="E77" s="192"/>
      <c r="F77" s="192"/>
      <c r="G77" s="192"/>
      <c r="H77" s="192"/>
      <c r="I77" s="193"/>
      <c r="J77" s="192"/>
      <c r="K77" s="19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4"/>
      <c r="C81" s="195"/>
      <c r="D81" s="195"/>
      <c r="E81" s="195"/>
      <c r="F81" s="195"/>
      <c r="G81" s="195"/>
      <c r="H81" s="195"/>
      <c r="I81" s="196"/>
      <c r="J81" s="195"/>
      <c r="K81" s="19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15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5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15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97" t="str">
        <f>E7</f>
        <v>Revitalizace školní družiny v Milíně - energetické úspory</v>
      </c>
      <c r="F85" s="33"/>
      <c r="G85" s="33"/>
      <c r="H85" s="33"/>
      <c r="I85" s="15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113</v>
      </c>
      <c r="D86" s="23"/>
      <c r="E86" s="23"/>
      <c r="F86" s="23"/>
      <c r="G86" s="23"/>
      <c r="H86" s="23"/>
      <c r="I86" s="147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97" t="s">
        <v>1781</v>
      </c>
      <c r="F87" s="41"/>
      <c r="G87" s="41"/>
      <c r="H87" s="41"/>
      <c r="I87" s="15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115</v>
      </c>
      <c r="D88" s="41"/>
      <c r="E88" s="41"/>
      <c r="F88" s="41"/>
      <c r="G88" s="41"/>
      <c r="H88" s="41"/>
      <c r="I88" s="15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3.1 - Architektonicko stavební část</v>
      </c>
      <c r="F89" s="41"/>
      <c r="G89" s="41"/>
      <c r="H89" s="41"/>
      <c r="I89" s="155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5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19</v>
      </c>
      <c r="D91" s="41"/>
      <c r="E91" s="41"/>
      <c r="F91" s="28" t="str">
        <f>F14</f>
        <v>Milín 262 31, č.p. 248</v>
      </c>
      <c r="G91" s="41"/>
      <c r="H91" s="41"/>
      <c r="I91" s="157" t="s">
        <v>21</v>
      </c>
      <c r="J91" s="80" t="str">
        <f>IF(J14="","",J14)</f>
        <v>2. 12. 2020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155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23</v>
      </c>
      <c r="D93" s="41"/>
      <c r="E93" s="41"/>
      <c r="F93" s="28" t="str">
        <f>E17</f>
        <v xml:space="preserve"> </v>
      </c>
      <c r="G93" s="41"/>
      <c r="H93" s="41"/>
      <c r="I93" s="157" t="s">
        <v>29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27</v>
      </c>
      <c r="D94" s="41"/>
      <c r="E94" s="41"/>
      <c r="F94" s="28" t="str">
        <f>IF(E20="","",E20)</f>
        <v>Vyplň údaj</v>
      </c>
      <c r="G94" s="41"/>
      <c r="H94" s="41"/>
      <c r="I94" s="157" t="s">
        <v>31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5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98" t="s">
        <v>118</v>
      </c>
      <c r="D96" s="199"/>
      <c r="E96" s="199"/>
      <c r="F96" s="199"/>
      <c r="G96" s="199"/>
      <c r="H96" s="199"/>
      <c r="I96" s="200"/>
      <c r="J96" s="201" t="s">
        <v>119</v>
      </c>
      <c r="K96" s="199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155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202" t="s">
        <v>120</v>
      </c>
      <c r="D98" s="41"/>
      <c r="E98" s="41"/>
      <c r="F98" s="41"/>
      <c r="G98" s="41"/>
      <c r="H98" s="41"/>
      <c r="I98" s="155"/>
      <c r="J98" s="111">
        <f>J137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121</v>
      </c>
    </row>
    <row r="99" s="9" customFormat="1" ht="24.96" customHeight="1">
      <c r="A99" s="9"/>
      <c r="B99" s="203"/>
      <c r="C99" s="204"/>
      <c r="D99" s="205" t="s">
        <v>122</v>
      </c>
      <c r="E99" s="206"/>
      <c r="F99" s="206"/>
      <c r="G99" s="206"/>
      <c r="H99" s="206"/>
      <c r="I99" s="207"/>
      <c r="J99" s="208">
        <f>J138</f>
        <v>0</v>
      </c>
      <c r="K99" s="204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10"/>
      <c r="C100" s="134"/>
      <c r="D100" s="211" t="s">
        <v>1783</v>
      </c>
      <c r="E100" s="212"/>
      <c r="F100" s="212"/>
      <c r="G100" s="212"/>
      <c r="H100" s="212"/>
      <c r="I100" s="213"/>
      <c r="J100" s="214">
        <f>J139</f>
        <v>0</v>
      </c>
      <c r="K100" s="134"/>
      <c r="L100" s="21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0"/>
      <c r="C101" s="134"/>
      <c r="D101" s="211" t="s">
        <v>1784</v>
      </c>
      <c r="E101" s="212"/>
      <c r="F101" s="212"/>
      <c r="G101" s="212"/>
      <c r="H101" s="212"/>
      <c r="I101" s="213"/>
      <c r="J101" s="214">
        <f>J155</f>
        <v>0</v>
      </c>
      <c r="K101" s="134"/>
      <c r="L101" s="21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0"/>
      <c r="C102" s="134"/>
      <c r="D102" s="211" t="s">
        <v>123</v>
      </c>
      <c r="E102" s="212"/>
      <c r="F102" s="212"/>
      <c r="G102" s="212"/>
      <c r="H102" s="212"/>
      <c r="I102" s="213"/>
      <c r="J102" s="214">
        <f>J186</f>
        <v>0</v>
      </c>
      <c r="K102" s="134"/>
      <c r="L102" s="21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0"/>
      <c r="C103" s="134"/>
      <c r="D103" s="211" t="s">
        <v>124</v>
      </c>
      <c r="E103" s="212"/>
      <c r="F103" s="212"/>
      <c r="G103" s="212"/>
      <c r="H103" s="212"/>
      <c r="I103" s="213"/>
      <c r="J103" s="214">
        <f>J191</f>
        <v>0</v>
      </c>
      <c r="K103" s="134"/>
      <c r="L103" s="21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0"/>
      <c r="C104" s="134"/>
      <c r="D104" s="211" t="s">
        <v>1785</v>
      </c>
      <c r="E104" s="212"/>
      <c r="F104" s="212"/>
      <c r="G104" s="212"/>
      <c r="H104" s="212"/>
      <c r="I104" s="213"/>
      <c r="J104" s="214">
        <f>J213</f>
        <v>0</v>
      </c>
      <c r="K104" s="134"/>
      <c r="L104" s="21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10"/>
      <c r="C105" s="134"/>
      <c r="D105" s="211" t="s">
        <v>1786</v>
      </c>
      <c r="E105" s="212"/>
      <c r="F105" s="212"/>
      <c r="G105" s="212"/>
      <c r="H105" s="212"/>
      <c r="I105" s="213"/>
      <c r="J105" s="214">
        <f>J221</f>
        <v>0</v>
      </c>
      <c r="K105" s="134"/>
      <c r="L105" s="21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10"/>
      <c r="C106" s="134"/>
      <c r="D106" s="211" t="s">
        <v>1787</v>
      </c>
      <c r="E106" s="212"/>
      <c r="F106" s="212"/>
      <c r="G106" s="212"/>
      <c r="H106" s="212"/>
      <c r="I106" s="213"/>
      <c r="J106" s="214">
        <f>J229</f>
        <v>0</v>
      </c>
      <c r="K106" s="134"/>
      <c r="L106" s="21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10"/>
      <c r="C107" s="134"/>
      <c r="D107" s="211" t="s">
        <v>1788</v>
      </c>
      <c r="E107" s="212"/>
      <c r="F107" s="212"/>
      <c r="G107" s="212"/>
      <c r="H107" s="212"/>
      <c r="I107" s="213"/>
      <c r="J107" s="214">
        <f>J237</f>
        <v>0</v>
      </c>
      <c r="K107" s="134"/>
      <c r="L107" s="21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10"/>
      <c r="C108" s="134"/>
      <c r="D108" s="211" t="s">
        <v>1789</v>
      </c>
      <c r="E108" s="212"/>
      <c r="F108" s="212"/>
      <c r="G108" s="212"/>
      <c r="H108" s="212"/>
      <c r="I108" s="213"/>
      <c r="J108" s="214">
        <f>J244</f>
        <v>0</v>
      </c>
      <c r="K108" s="134"/>
      <c r="L108" s="21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10"/>
      <c r="C109" s="134"/>
      <c r="D109" s="211" t="s">
        <v>1790</v>
      </c>
      <c r="E109" s="212"/>
      <c r="F109" s="212"/>
      <c r="G109" s="212"/>
      <c r="H109" s="212"/>
      <c r="I109" s="213"/>
      <c r="J109" s="214">
        <f>J257</f>
        <v>0</v>
      </c>
      <c r="K109" s="134"/>
      <c r="L109" s="21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10"/>
      <c r="C110" s="134"/>
      <c r="D110" s="211" t="s">
        <v>1791</v>
      </c>
      <c r="E110" s="212"/>
      <c r="F110" s="212"/>
      <c r="G110" s="212"/>
      <c r="H110" s="212"/>
      <c r="I110" s="213"/>
      <c r="J110" s="214">
        <f>J263</f>
        <v>0</v>
      </c>
      <c r="K110" s="134"/>
      <c r="L110" s="21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203"/>
      <c r="C111" s="204"/>
      <c r="D111" s="205" t="s">
        <v>133</v>
      </c>
      <c r="E111" s="206"/>
      <c r="F111" s="206"/>
      <c r="G111" s="206"/>
      <c r="H111" s="206"/>
      <c r="I111" s="207"/>
      <c r="J111" s="208">
        <f>J298</f>
        <v>0</v>
      </c>
      <c r="K111" s="204"/>
      <c r="L111" s="20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0" customFormat="1" ht="19.92" customHeight="1">
      <c r="A112" s="10"/>
      <c r="B112" s="210"/>
      <c r="C112" s="134"/>
      <c r="D112" s="211" t="s">
        <v>141</v>
      </c>
      <c r="E112" s="212"/>
      <c r="F112" s="212"/>
      <c r="G112" s="212"/>
      <c r="H112" s="212"/>
      <c r="I112" s="213"/>
      <c r="J112" s="214">
        <f>J299</f>
        <v>0</v>
      </c>
      <c r="K112" s="134"/>
      <c r="L112" s="215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10"/>
      <c r="C113" s="134"/>
      <c r="D113" s="211" t="s">
        <v>1792</v>
      </c>
      <c r="E113" s="212"/>
      <c r="F113" s="212"/>
      <c r="G113" s="212"/>
      <c r="H113" s="212"/>
      <c r="I113" s="213"/>
      <c r="J113" s="214">
        <f>J333</f>
        <v>0</v>
      </c>
      <c r="K113" s="134"/>
      <c r="L113" s="215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210"/>
      <c r="C114" s="134"/>
      <c r="D114" s="211" t="s">
        <v>1793</v>
      </c>
      <c r="E114" s="212"/>
      <c r="F114" s="212"/>
      <c r="G114" s="212"/>
      <c r="H114" s="212"/>
      <c r="I114" s="213"/>
      <c r="J114" s="214">
        <f>J358</f>
        <v>0</v>
      </c>
      <c r="K114" s="134"/>
      <c r="L114" s="215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9" customFormat="1" ht="24.96" customHeight="1">
      <c r="A115" s="9"/>
      <c r="B115" s="203"/>
      <c r="C115" s="204"/>
      <c r="D115" s="205" t="s">
        <v>1794</v>
      </c>
      <c r="E115" s="206"/>
      <c r="F115" s="206"/>
      <c r="G115" s="206"/>
      <c r="H115" s="206"/>
      <c r="I115" s="207"/>
      <c r="J115" s="208">
        <f>J366</f>
        <v>0</v>
      </c>
      <c r="K115" s="204"/>
      <c r="L115" s="20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2" customFormat="1" ht="21.84" customHeight="1">
      <c r="A116" s="39"/>
      <c r="B116" s="40"/>
      <c r="C116" s="41"/>
      <c r="D116" s="41"/>
      <c r="E116" s="41"/>
      <c r="F116" s="41"/>
      <c r="G116" s="41"/>
      <c r="H116" s="41"/>
      <c r="I116" s="155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67"/>
      <c r="C117" s="68"/>
      <c r="D117" s="68"/>
      <c r="E117" s="68"/>
      <c r="F117" s="68"/>
      <c r="G117" s="68"/>
      <c r="H117" s="68"/>
      <c r="I117" s="193"/>
      <c r="J117" s="68"/>
      <c r="K117" s="68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21" s="2" customFormat="1" ht="6.96" customHeight="1">
      <c r="A121" s="39"/>
      <c r="B121" s="69"/>
      <c r="C121" s="70"/>
      <c r="D121" s="70"/>
      <c r="E121" s="70"/>
      <c r="F121" s="70"/>
      <c r="G121" s="70"/>
      <c r="H121" s="70"/>
      <c r="I121" s="196"/>
      <c r="J121" s="70"/>
      <c r="K121" s="70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24.96" customHeight="1">
      <c r="A122" s="39"/>
      <c r="B122" s="40"/>
      <c r="C122" s="24" t="s">
        <v>145</v>
      </c>
      <c r="D122" s="41"/>
      <c r="E122" s="41"/>
      <c r="F122" s="41"/>
      <c r="G122" s="41"/>
      <c r="H122" s="41"/>
      <c r="I122" s="155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155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15</v>
      </c>
      <c r="D124" s="41"/>
      <c r="E124" s="41"/>
      <c r="F124" s="41"/>
      <c r="G124" s="41"/>
      <c r="H124" s="41"/>
      <c r="I124" s="155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6.5" customHeight="1">
      <c r="A125" s="39"/>
      <c r="B125" s="40"/>
      <c r="C125" s="41"/>
      <c r="D125" s="41"/>
      <c r="E125" s="197" t="str">
        <f>E7</f>
        <v>Revitalizace školní družiny v Milíně - energetické úspory</v>
      </c>
      <c r="F125" s="33"/>
      <c r="G125" s="33"/>
      <c r="H125" s="33"/>
      <c r="I125" s="155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" customFormat="1" ht="12" customHeight="1">
      <c r="B126" s="22"/>
      <c r="C126" s="33" t="s">
        <v>113</v>
      </c>
      <c r="D126" s="23"/>
      <c r="E126" s="23"/>
      <c r="F126" s="23"/>
      <c r="G126" s="23"/>
      <c r="H126" s="23"/>
      <c r="I126" s="147"/>
      <c r="J126" s="23"/>
      <c r="K126" s="23"/>
      <c r="L126" s="21"/>
    </row>
    <row r="127" s="2" customFormat="1" ht="16.5" customHeight="1">
      <c r="A127" s="39"/>
      <c r="B127" s="40"/>
      <c r="C127" s="41"/>
      <c r="D127" s="41"/>
      <c r="E127" s="197" t="s">
        <v>1781</v>
      </c>
      <c r="F127" s="41"/>
      <c r="G127" s="41"/>
      <c r="H127" s="41"/>
      <c r="I127" s="155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115</v>
      </c>
      <c r="D128" s="41"/>
      <c r="E128" s="41"/>
      <c r="F128" s="41"/>
      <c r="G128" s="41"/>
      <c r="H128" s="41"/>
      <c r="I128" s="155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6.5" customHeight="1">
      <c r="A129" s="39"/>
      <c r="B129" s="40"/>
      <c r="C129" s="41"/>
      <c r="D129" s="41"/>
      <c r="E129" s="77" t="str">
        <f>E11</f>
        <v>3.1 - Architektonicko stavební část</v>
      </c>
      <c r="F129" s="41"/>
      <c r="G129" s="41"/>
      <c r="H129" s="41"/>
      <c r="I129" s="155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155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2" customHeight="1">
      <c r="A131" s="39"/>
      <c r="B131" s="40"/>
      <c r="C131" s="33" t="s">
        <v>19</v>
      </c>
      <c r="D131" s="41"/>
      <c r="E131" s="41"/>
      <c r="F131" s="28" t="str">
        <f>F14</f>
        <v>Milín 262 31, č.p. 248</v>
      </c>
      <c r="G131" s="41"/>
      <c r="H131" s="41"/>
      <c r="I131" s="157" t="s">
        <v>21</v>
      </c>
      <c r="J131" s="80" t="str">
        <f>IF(J14="","",J14)</f>
        <v>2. 12. 2020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6.96" customHeight="1">
      <c r="A132" s="39"/>
      <c r="B132" s="40"/>
      <c r="C132" s="41"/>
      <c r="D132" s="41"/>
      <c r="E132" s="41"/>
      <c r="F132" s="41"/>
      <c r="G132" s="41"/>
      <c r="H132" s="41"/>
      <c r="I132" s="155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5.15" customHeight="1">
      <c r="A133" s="39"/>
      <c r="B133" s="40"/>
      <c r="C133" s="33" t="s">
        <v>23</v>
      </c>
      <c r="D133" s="41"/>
      <c r="E133" s="41"/>
      <c r="F133" s="28" t="str">
        <f>E17</f>
        <v xml:space="preserve"> </v>
      </c>
      <c r="G133" s="41"/>
      <c r="H133" s="41"/>
      <c r="I133" s="157" t="s">
        <v>29</v>
      </c>
      <c r="J133" s="37" t="str">
        <f>E23</f>
        <v xml:space="preserve"> </v>
      </c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5.15" customHeight="1">
      <c r="A134" s="39"/>
      <c r="B134" s="40"/>
      <c r="C134" s="33" t="s">
        <v>27</v>
      </c>
      <c r="D134" s="41"/>
      <c r="E134" s="41"/>
      <c r="F134" s="28" t="str">
        <f>IF(E20="","",E20)</f>
        <v>Vyplň údaj</v>
      </c>
      <c r="G134" s="41"/>
      <c r="H134" s="41"/>
      <c r="I134" s="157" t="s">
        <v>31</v>
      </c>
      <c r="J134" s="37" t="str">
        <f>E26</f>
        <v xml:space="preserve"> </v>
      </c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0.32" customHeight="1">
      <c r="A135" s="39"/>
      <c r="B135" s="40"/>
      <c r="C135" s="41"/>
      <c r="D135" s="41"/>
      <c r="E135" s="41"/>
      <c r="F135" s="41"/>
      <c r="G135" s="41"/>
      <c r="H135" s="41"/>
      <c r="I135" s="155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11" customFormat="1" ht="29.28" customHeight="1">
      <c r="A136" s="216"/>
      <c r="B136" s="217"/>
      <c r="C136" s="218" t="s">
        <v>146</v>
      </c>
      <c r="D136" s="219" t="s">
        <v>58</v>
      </c>
      <c r="E136" s="219" t="s">
        <v>54</v>
      </c>
      <c r="F136" s="219" t="s">
        <v>55</v>
      </c>
      <c r="G136" s="219" t="s">
        <v>147</v>
      </c>
      <c r="H136" s="219" t="s">
        <v>148</v>
      </c>
      <c r="I136" s="220" t="s">
        <v>149</v>
      </c>
      <c r="J136" s="221" t="s">
        <v>119</v>
      </c>
      <c r="K136" s="222" t="s">
        <v>150</v>
      </c>
      <c r="L136" s="223"/>
      <c r="M136" s="101" t="s">
        <v>1</v>
      </c>
      <c r="N136" s="102" t="s">
        <v>37</v>
      </c>
      <c r="O136" s="102" t="s">
        <v>151</v>
      </c>
      <c r="P136" s="102" t="s">
        <v>152</v>
      </c>
      <c r="Q136" s="102" t="s">
        <v>153</v>
      </c>
      <c r="R136" s="102" t="s">
        <v>154</v>
      </c>
      <c r="S136" s="102" t="s">
        <v>155</v>
      </c>
      <c r="T136" s="103" t="s">
        <v>156</v>
      </c>
      <c r="U136" s="216"/>
      <c r="V136" s="216"/>
      <c r="W136" s="216"/>
      <c r="X136" s="216"/>
      <c r="Y136" s="216"/>
      <c r="Z136" s="216"/>
      <c r="AA136" s="216"/>
      <c r="AB136" s="216"/>
      <c r="AC136" s="216"/>
      <c r="AD136" s="216"/>
      <c r="AE136" s="216"/>
    </row>
    <row r="137" s="2" customFormat="1" ht="22.8" customHeight="1">
      <c r="A137" s="39"/>
      <c r="B137" s="40"/>
      <c r="C137" s="108" t="s">
        <v>157</v>
      </c>
      <c r="D137" s="41"/>
      <c r="E137" s="41"/>
      <c r="F137" s="41"/>
      <c r="G137" s="41"/>
      <c r="H137" s="41"/>
      <c r="I137" s="155"/>
      <c r="J137" s="224">
        <f>BK137</f>
        <v>0</v>
      </c>
      <c r="K137" s="41"/>
      <c r="L137" s="45"/>
      <c r="M137" s="104"/>
      <c r="N137" s="225"/>
      <c r="O137" s="105"/>
      <c r="P137" s="226">
        <f>P138+P298+P366</f>
        <v>0</v>
      </c>
      <c r="Q137" s="105"/>
      <c r="R137" s="226">
        <f>R138+R298+R366</f>
        <v>0.60840919999999998</v>
      </c>
      <c r="S137" s="105"/>
      <c r="T137" s="227">
        <f>T138+T298+T366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72</v>
      </c>
      <c r="AU137" s="18" t="s">
        <v>121</v>
      </c>
      <c r="BK137" s="228">
        <f>BK138+BK298+BK366</f>
        <v>0</v>
      </c>
    </row>
    <row r="138" s="12" customFormat="1" ht="25.92" customHeight="1">
      <c r="A138" s="12"/>
      <c r="B138" s="229"/>
      <c r="C138" s="230"/>
      <c r="D138" s="231" t="s">
        <v>72</v>
      </c>
      <c r="E138" s="232" t="s">
        <v>158</v>
      </c>
      <c r="F138" s="232" t="s">
        <v>159</v>
      </c>
      <c r="G138" s="230"/>
      <c r="H138" s="230"/>
      <c r="I138" s="233"/>
      <c r="J138" s="234">
        <f>BK138</f>
        <v>0</v>
      </c>
      <c r="K138" s="230"/>
      <c r="L138" s="235"/>
      <c r="M138" s="236"/>
      <c r="N138" s="237"/>
      <c r="O138" s="237"/>
      <c r="P138" s="238">
        <f>P139+P155+P186+P191+P213+P221+P229+P237+P244+P257+P263</f>
        <v>0</v>
      </c>
      <c r="Q138" s="237"/>
      <c r="R138" s="238">
        <f>R139+R155+R186+R191+R213+R221+R229+R237+R244+R257+R263</f>
        <v>0</v>
      </c>
      <c r="S138" s="237"/>
      <c r="T138" s="239">
        <f>T139+T155+T186+T191+T213+T221+T229+T237+T244+T257+T263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40" t="s">
        <v>77</v>
      </c>
      <c r="AT138" s="241" t="s">
        <v>72</v>
      </c>
      <c r="AU138" s="241" t="s">
        <v>73</v>
      </c>
      <c r="AY138" s="240" t="s">
        <v>160</v>
      </c>
      <c r="BK138" s="242">
        <f>BK139+BK155+BK186+BK191+BK213+BK221+BK229+BK237+BK244+BK257+BK263</f>
        <v>0</v>
      </c>
    </row>
    <row r="139" s="12" customFormat="1" ht="22.8" customHeight="1">
      <c r="A139" s="12"/>
      <c r="B139" s="229"/>
      <c r="C139" s="230"/>
      <c r="D139" s="231" t="s">
        <v>72</v>
      </c>
      <c r="E139" s="243" t="s">
        <v>77</v>
      </c>
      <c r="F139" s="243" t="s">
        <v>1795</v>
      </c>
      <c r="G139" s="230"/>
      <c r="H139" s="230"/>
      <c r="I139" s="233"/>
      <c r="J139" s="244">
        <f>BK139</f>
        <v>0</v>
      </c>
      <c r="K139" s="230"/>
      <c r="L139" s="235"/>
      <c r="M139" s="236"/>
      <c r="N139" s="237"/>
      <c r="O139" s="237"/>
      <c r="P139" s="238">
        <f>SUM(P140:P154)</f>
        <v>0</v>
      </c>
      <c r="Q139" s="237"/>
      <c r="R139" s="238">
        <f>SUM(R140:R154)</f>
        <v>0</v>
      </c>
      <c r="S139" s="237"/>
      <c r="T139" s="239">
        <f>SUM(T140:T154)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40" t="s">
        <v>77</v>
      </c>
      <c r="AT139" s="241" t="s">
        <v>72</v>
      </c>
      <c r="AU139" s="241" t="s">
        <v>77</v>
      </c>
      <c r="AY139" s="240" t="s">
        <v>160</v>
      </c>
      <c r="BK139" s="242">
        <f>SUM(BK140:BK154)</f>
        <v>0</v>
      </c>
    </row>
    <row r="140" s="2" customFormat="1" ht="21.75" customHeight="1">
      <c r="A140" s="39"/>
      <c r="B140" s="40"/>
      <c r="C140" s="245" t="s">
        <v>77</v>
      </c>
      <c r="D140" s="245" t="s">
        <v>162</v>
      </c>
      <c r="E140" s="246" t="s">
        <v>1796</v>
      </c>
      <c r="F140" s="247" t="s">
        <v>1797</v>
      </c>
      <c r="G140" s="248" t="s">
        <v>165</v>
      </c>
      <c r="H140" s="249">
        <v>10</v>
      </c>
      <c r="I140" s="250"/>
      <c r="J140" s="251">
        <f>ROUND(I140*H140,2)</f>
        <v>0</v>
      </c>
      <c r="K140" s="252"/>
      <c r="L140" s="45"/>
      <c r="M140" s="253" t="s">
        <v>1</v>
      </c>
      <c r="N140" s="254" t="s">
        <v>38</v>
      </c>
      <c r="O140" s="92"/>
      <c r="P140" s="255">
        <f>O140*H140</f>
        <v>0</v>
      </c>
      <c r="Q140" s="255">
        <v>0</v>
      </c>
      <c r="R140" s="255">
        <f>Q140*H140</f>
        <v>0</v>
      </c>
      <c r="S140" s="255">
        <v>0</v>
      </c>
      <c r="T140" s="256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57" t="s">
        <v>166</v>
      </c>
      <c r="AT140" s="257" t="s">
        <v>162</v>
      </c>
      <c r="AU140" s="257" t="s">
        <v>81</v>
      </c>
      <c r="AY140" s="18" t="s">
        <v>160</v>
      </c>
      <c r="BE140" s="258">
        <f>IF(N140="základní",J140,0)</f>
        <v>0</v>
      </c>
      <c r="BF140" s="258">
        <f>IF(N140="snížená",J140,0)</f>
        <v>0</v>
      </c>
      <c r="BG140" s="258">
        <f>IF(N140="zákl. přenesená",J140,0)</f>
        <v>0</v>
      </c>
      <c r="BH140" s="258">
        <f>IF(N140="sníž. přenesená",J140,0)</f>
        <v>0</v>
      </c>
      <c r="BI140" s="258">
        <f>IF(N140="nulová",J140,0)</f>
        <v>0</v>
      </c>
      <c r="BJ140" s="18" t="s">
        <v>77</v>
      </c>
      <c r="BK140" s="258">
        <f>ROUND(I140*H140,2)</f>
        <v>0</v>
      </c>
      <c r="BL140" s="18" t="s">
        <v>166</v>
      </c>
      <c r="BM140" s="257" t="s">
        <v>1798</v>
      </c>
    </row>
    <row r="141" s="13" customFormat="1">
      <c r="A141" s="13"/>
      <c r="B141" s="259"/>
      <c r="C141" s="260"/>
      <c r="D141" s="261" t="s">
        <v>168</v>
      </c>
      <c r="E141" s="262" t="s">
        <v>1</v>
      </c>
      <c r="F141" s="263" t="s">
        <v>1799</v>
      </c>
      <c r="G141" s="260"/>
      <c r="H141" s="264">
        <v>10</v>
      </c>
      <c r="I141" s="265"/>
      <c r="J141" s="260"/>
      <c r="K141" s="260"/>
      <c r="L141" s="266"/>
      <c r="M141" s="267"/>
      <c r="N141" s="268"/>
      <c r="O141" s="268"/>
      <c r="P141" s="268"/>
      <c r="Q141" s="268"/>
      <c r="R141" s="268"/>
      <c r="S141" s="268"/>
      <c r="T141" s="26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70" t="s">
        <v>168</v>
      </c>
      <c r="AU141" s="270" t="s">
        <v>81</v>
      </c>
      <c r="AV141" s="13" t="s">
        <v>81</v>
      </c>
      <c r="AW141" s="13" t="s">
        <v>30</v>
      </c>
      <c r="AX141" s="13" t="s">
        <v>73</v>
      </c>
      <c r="AY141" s="270" t="s">
        <v>160</v>
      </c>
    </row>
    <row r="142" s="14" customFormat="1">
      <c r="A142" s="14"/>
      <c r="B142" s="271"/>
      <c r="C142" s="272"/>
      <c r="D142" s="261" t="s">
        <v>168</v>
      </c>
      <c r="E142" s="273" t="s">
        <v>1</v>
      </c>
      <c r="F142" s="274" t="s">
        <v>1800</v>
      </c>
      <c r="G142" s="272"/>
      <c r="H142" s="273" t="s">
        <v>1</v>
      </c>
      <c r="I142" s="275"/>
      <c r="J142" s="272"/>
      <c r="K142" s="272"/>
      <c r="L142" s="276"/>
      <c r="M142" s="277"/>
      <c r="N142" s="278"/>
      <c r="O142" s="278"/>
      <c r="P142" s="278"/>
      <c r="Q142" s="278"/>
      <c r="R142" s="278"/>
      <c r="S142" s="278"/>
      <c r="T142" s="27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80" t="s">
        <v>168</v>
      </c>
      <c r="AU142" s="280" t="s">
        <v>81</v>
      </c>
      <c r="AV142" s="14" t="s">
        <v>77</v>
      </c>
      <c r="AW142" s="14" t="s">
        <v>30</v>
      </c>
      <c r="AX142" s="14" t="s">
        <v>73</v>
      </c>
      <c r="AY142" s="280" t="s">
        <v>160</v>
      </c>
    </row>
    <row r="143" s="15" customFormat="1">
      <c r="A143" s="15"/>
      <c r="B143" s="281"/>
      <c r="C143" s="282"/>
      <c r="D143" s="261" t="s">
        <v>168</v>
      </c>
      <c r="E143" s="283" t="s">
        <v>1</v>
      </c>
      <c r="F143" s="284" t="s">
        <v>171</v>
      </c>
      <c r="G143" s="282"/>
      <c r="H143" s="285">
        <v>10</v>
      </c>
      <c r="I143" s="286"/>
      <c r="J143" s="282"/>
      <c r="K143" s="282"/>
      <c r="L143" s="287"/>
      <c r="M143" s="288"/>
      <c r="N143" s="289"/>
      <c r="O143" s="289"/>
      <c r="P143" s="289"/>
      <c r="Q143" s="289"/>
      <c r="R143" s="289"/>
      <c r="S143" s="289"/>
      <c r="T143" s="290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91" t="s">
        <v>168</v>
      </c>
      <c r="AU143" s="291" t="s">
        <v>81</v>
      </c>
      <c r="AV143" s="15" t="s">
        <v>166</v>
      </c>
      <c r="AW143" s="15" t="s">
        <v>30</v>
      </c>
      <c r="AX143" s="15" t="s">
        <v>77</v>
      </c>
      <c r="AY143" s="291" t="s">
        <v>160</v>
      </c>
    </row>
    <row r="144" s="2" customFormat="1" ht="21.75" customHeight="1">
      <c r="A144" s="39"/>
      <c r="B144" s="40"/>
      <c r="C144" s="245" t="s">
        <v>81</v>
      </c>
      <c r="D144" s="245" t="s">
        <v>162</v>
      </c>
      <c r="E144" s="246" t="s">
        <v>1801</v>
      </c>
      <c r="F144" s="247" t="s">
        <v>1802</v>
      </c>
      <c r="G144" s="248" t="s">
        <v>165</v>
      </c>
      <c r="H144" s="249">
        <v>10</v>
      </c>
      <c r="I144" s="250"/>
      <c r="J144" s="251">
        <f>ROUND(I144*H144,2)</f>
        <v>0</v>
      </c>
      <c r="K144" s="252"/>
      <c r="L144" s="45"/>
      <c r="M144" s="253" t="s">
        <v>1</v>
      </c>
      <c r="N144" s="254" t="s">
        <v>38</v>
      </c>
      <c r="O144" s="92"/>
      <c r="P144" s="255">
        <f>O144*H144</f>
        <v>0</v>
      </c>
      <c r="Q144" s="255">
        <v>0</v>
      </c>
      <c r="R144" s="255">
        <f>Q144*H144</f>
        <v>0</v>
      </c>
      <c r="S144" s="255">
        <v>0</v>
      </c>
      <c r="T144" s="256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57" t="s">
        <v>166</v>
      </c>
      <c r="AT144" s="257" t="s">
        <v>162</v>
      </c>
      <c r="AU144" s="257" t="s">
        <v>81</v>
      </c>
      <c r="AY144" s="18" t="s">
        <v>160</v>
      </c>
      <c r="BE144" s="258">
        <f>IF(N144="základní",J144,0)</f>
        <v>0</v>
      </c>
      <c r="BF144" s="258">
        <f>IF(N144="snížená",J144,0)</f>
        <v>0</v>
      </c>
      <c r="BG144" s="258">
        <f>IF(N144="zákl. přenesená",J144,0)</f>
        <v>0</v>
      </c>
      <c r="BH144" s="258">
        <f>IF(N144="sníž. přenesená",J144,0)</f>
        <v>0</v>
      </c>
      <c r="BI144" s="258">
        <f>IF(N144="nulová",J144,0)</f>
        <v>0</v>
      </c>
      <c r="BJ144" s="18" t="s">
        <v>77</v>
      </c>
      <c r="BK144" s="258">
        <f>ROUND(I144*H144,2)</f>
        <v>0</v>
      </c>
      <c r="BL144" s="18" t="s">
        <v>166</v>
      </c>
      <c r="BM144" s="257" t="s">
        <v>1803</v>
      </c>
    </row>
    <row r="145" s="2" customFormat="1" ht="21.75" customHeight="1">
      <c r="A145" s="39"/>
      <c r="B145" s="40"/>
      <c r="C145" s="245" t="s">
        <v>101</v>
      </c>
      <c r="D145" s="245" t="s">
        <v>162</v>
      </c>
      <c r="E145" s="246" t="s">
        <v>1804</v>
      </c>
      <c r="F145" s="247" t="s">
        <v>1805</v>
      </c>
      <c r="G145" s="248" t="s">
        <v>175</v>
      </c>
      <c r="H145" s="249">
        <v>15.24</v>
      </c>
      <c r="I145" s="250"/>
      <c r="J145" s="251">
        <f>ROUND(I145*H145,2)</f>
        <v>0</v>
      </c>
      <c r="K145" s="252"/>
      <c r="L145" s="45"/>
      <c r="M145" s="253" t="s">
        <v>1</v>
      </c>
      <c r="N145" s="254" t="s">
        <v>38</v>
      </c>
      <c r="O145" s="92"/>
      <c r="P145" s="255">
        <f>O145*H145</f>
        <v>0</v>
      </c>
      <c r="Q145" s="255">
        <v>0</v>
      </c>
      <c r="R145" s="255">
        <f>Q145*H145</f>
        <v>0</v>
      </c>
      <c r="S145" s="255">
        <v>0</v>
      </c>
      <c r="T145" s="256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57" t="s">
        <v>166</v>
      </c>
      <c r="AT145" s="257" t="s">
        <v>162</v>
      </c>
      <c r="AU145" s="257" t="s">
        <v>81</v>
      </c>
      <c r="AY145" s="18" t="s">
        <v>160</v>
      </c>
      <c r="BE145" s="258">
        <f>IF(N145="základní",J145,0)</f>
        <v>0</v>
      </c>
      <c r="BF145" s="258">
        <f>IF(N145="snížená",J145,0)</f>
        <v>0</v>
      </c>
      <c r="BG145" s="258">
        <f>IF(N145="zákl. přenesená",J145,0)</f>
        <v>0</v>
      </c>
      <c r="BH145" s="258">
        <f>IF(N145="sníž. přenesená",J145,0)</f>
        <v>0</v>
      </c>
      <c r="BI145" s="258">
        <f>IF(N145="nulová",J145,0)</f>
        <v>0</v>
      </c>
      <c r="BJ145" s="18" t="s">
        <v>77</v>
      </c>
      <c r="BK145" s="258">
        <f>ROUND(I145*H145,2)</f>
        <v>0</v>
      </c>
      <c r="BL145" s="18" t="s">
        <v>166</v>
      </c>
      <c r="BM145" s="257" t="s">
        <v>1806</v>
      </c>
    </row>
    <row r="146" s="13" customFormat="1">
      <c r="A146" s="13"/>
      <c r="B146" s="259"/>
      <c r="C146" s="260"/>
      <c r="D146" s="261" t="s">
        <v>168</v>
      </c>
      <c r="E146" s="262" t="s">
        <v>1</v>
      </c>
      <c r="F146" s="263" t="s">
        <v>1807</v>
      </c>
      <c r="G146" s="260"/>
      <c r="H146" s="264">
        <v>3.8999999999999999</v>
      </c>
      <c r="I146" s="265"/>
      <c r="J146" s="260"/>
      <c r="K146" s="260"/>
      <c r="L146" s="266"/>
      <c r="M146" s="267"/>
      <c r="N146" s="268"/>
      <c r="O146" s="268"/>
      <c r="P146" s="268"/>
      <c r="Q146" s="268"/>
      <c r="R146" s="268"/>
      <c r="S146" s="268"/>
      <c r="T146" s="26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70" t="s">
        <v>168</v>
      </c>
      <c r="AU146" s="270" t="s">
        <v>81</v>
      </c>
      <c r="AV146" s="13" t="s">
        <v>81</v>
      </c>
      <c r="AW146" s="13" t="s">
        <v>30</v>
      </c>
      <c r="AX146" s="13" t="s">
        <v>73</v>
      </c>
      <c r="AY146" s="270" t="s">
        <v>160</v>
      </c>
    </row>
    <row r="147" s="13" customFormat="1">
      <c r="A147" s="13"/>
      <c r="B147" s="259"/>
      <c r="C147" s="260"/>
      <c r="D147" s="261" t="s">
        <v>168</v>
      </c>
      <c r="E147" s="262" t="s">
        <v>1</v>
      </c>
      <c r="F147" s="263" t="s">
        <v>1808</v>
      </c>
      <c r="G147" s="260"/>
      <c r="H147" s="264">
        <v>11.34</v>
      </c>
      <c r="I147" s="265"/>
      <c r="J147" s="260"/>
      <c r="K147" s="260"/>
      <c r="L147" s="266"/>
      <c r="M147" s="267"/>
      <c r="N147" s="268"/>
      <c r="O147" s="268"/>
      <c r="P147" s="268"/>
      <c r="Q147" s="268"/>
      <c r="R147" s="268"/>
      <c r="S147" s="268"/>
      <c r="T147" s="26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70" t="s">
        <v>168</v>
      </c>
      <c r="AU147" s="270" t="s">
        <v>81</v>
      </c>
      <c r="AV147" s="13" t="s">
        <v>81</v>
      </c>
      <c r="AW147" s="13" t="s">
        <v>30</v>
      </c>
      <c r="AX147" s="13" t="s">
        <v>73</v>
      </c>
      <c r="AY147" s="270" t="s">
        <v>160</v>
      </c>
    </row>
    <row r="148" s="2" customFormat="1" ht="21.75" customHeight="1">
      <c r="A148" s="39"/>
      <c r="B148" s="40"/>
      <c r="C148" s="245" t="s">
        <v>166</v>
      </c>
      <c r="D148" s="245" t="s">
        <v>162</v>
      </c>
      <c r="E148" s="246" t="s">
        <v>1809</v>
      </c>
      <c r="F148" s="247" t="s">
        <v>1810</v>
      </c>
      <c r="G148" s="248" t="s">
        <v>175</v>
      </c>
      <c r="H148" s="249">
        <v>15.24</v>
      </c>
      <c r="I148" s="250"/>
      <c r="J148" s="251">
        <f>ROUND(I148*H148,2)</f>
        <v>0</v>
      </c>
      <c r="K148" s="252"/>
      <c r="L148" s="45"/>
      <c r="M148" s="253" t="s">
        <v>1</v>
      </c>
      <c r="N148" s="254" t="s">
        <v>38</v>
      </c>
      <c r="O148" s="92"/>
      <c r="P148" s="255">
        <f>O148*H148</f>
        <v>0</v>
      </c>
      <c r="Q148" s="255">
        <v>0</v>
      </c>
      <c r="R148" s="255">
        <f>Q148*H148</f>
        <v>0</v>
      </c>
      <c r="S148" s="255">
        <v>0</v>
      </c>
      <c r="T148" s="256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57" t="s">
        <v>166</v>
      </c>
      <c r="AT148" s="257" t="s">
        <v>162</v>
      </c>
      <c r="AU148" s="257" t="s">
        <v>81</v>
      </c>
      <c r="AY148" s="18" t="s">
        <v>160</v>
      </c>
      <c r="BE148" s="258">
        <f>IF(N148="základní",J148,0)</f>
        <v>0</v>
      </c>
      <c r="BF148" s="258">
        <f>IF(N148="snížená",J148,0)</f>
        <v>0</v>
      </c>
      <c r="BG148" s="258">
        <f>IF(N148="zákl. přenesená",J148,0)</f>
        <v>0</v>
      </c>
      <c r="BH148" s="258">
        <f>IF(N148="sníž. přenesená",J148,0)</f>
        <v>0</v>
      </c>
      <c r="BI148" s="258">
        <f>IF(N148="nulová",J148,0)</f>
        <v>0</v>
      </c>
      <c r="BJ148" s="18" t="s">
        <v>77</v>
      </c>
      <c r="BK148" s="258">
        <f>ROUND(I148*H148,2)</f>
        <v>0</v>
      </c>
      <c r="BL148" s="18" t="s">
        <v>166</v>
      </c>
      <c r="BM148" s="257" t="s">
        <v>1811</v>
      </c>
    </row>
    <row r="149" s="13" customFormat="1">
      <c r="A149" s="13"/>
      <c r="B149" s="259"/>
      <c r="C149" s="260"/>
      <c r="D149" s="261" t="s">
        <v>168</v>
      </c>
      <c r="E149" s="262" t="s">
        <v>1</v>
      </c>
      <c r="F149" s="263" t="s">
        <v>1812</v>
      </c>
      <c r="G149" s="260"/>
      <c r="H149" s="264">
        <v>15.24</v>
      </c>
      <c r="I149" s="265"/>
      <c r="J149" s="260"/>
      <c r="K149" s="260"/>
      <c r="L149" s="266"/>
      <c r="M149" s="267"/>
      <c r="N149" s="268"/>
      <c r="O149" s="268"/>
      <c r="P149" s="268"/>
      <c r="Q149" s="268"/>
      <c r="R149" s="268"/>
      <c r="S149" s="268"/>
      <c r="T149" s="26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70" t="s">
        <v>168</v>
      </c>
      <c r="AU149" s="270" t="s">
        <v>81</v>
      </c>
      <c r="AV149" s="13" t="s">
        <v>81</v>
      </c>
      <c r="AW149" s="13" t="s">
        <v>30</v>
      </c>
      <c r="AX149" s="13" t="s">
        <v>77</v>
      </c>
      <c r="AY149" s="270" t="s">
        <v>160</v>
      </c>
    </row>
    <row r="150" s="2" customFormat="1" ht="21.75" customHeight="1">
      <c r="A150" s="39"/>
      <c r="B150" s="40"/>
      <c r="C150" s="245" t="s">
        <v>185</v>
      </c>
      <c r="D150" s="245" t="s">
        <v>162</v>
      </c>
      <c r="E150" s="246" t="s">
        <v>1813</v>
      </c>
      <c r="F150" s="247" t="s">
        <v>1814</v>
      </c>
      <c r="G150" s="248" t="s">
        <v>175</v>
      </c>
      <c r="H150" s="249">
        <v>15.24</v>
      </c>
      <c r="I150" s="250"/>
      <c r="J150" s="251">
        <f>ROUND(I150*H150,2)</f>
        <v>0</v>
      </c>
      <c r="K150" s="252"/>
      <c r="L150" s="45"/>
      <c r="M150" s="253" t="s">
        <v>1</v>
      </c>
      <c r="N150" s="254" t="s">
        <v>38</v>
      </c>
      <c r="O150" s="92"/>
      <c r="P150" s="255">
        <f>O150*H150</f>
        <v>0</v>
      </c>
      <c r="Q150" s="255">
        <v>0</v>
      </c>
      <c r="R150" s="255">
        <f>Q150*H150</f>
        <v>0</v>
      </c>
      <c r="S150" s="255">
        <v>0</v>
      </c>
      <c r="T150" s="256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57" t="s">
        <v>166</v>
      </c>
      <c r="AT150" s="257" t="s">
        <v>162</v>
      </c>
      <c r="AU150" s="257" t="s">
        <v>81</v>
      </c>
      <c r="AY150" s="18" t="s">
        <v>160</v>
      </c>
      <c r="BE150" s="258">
        <f>IF(N150="základní",J150,0)</f>
        <v>0</v>
      </c>
      <c r="BF150" s="258">
        <f>IF(N150="snížená",J150,0)</f>
        <v>0</v>
      </c>
      <c r="BG150" s="258">
        <f>IF(N150="zákl. přenesená",J150,0)</f>
        <v>0</v>
      </c>
      <c r="BH150" s="258">
        <f>IF(N150="sníž. přenesená",J150,0)</f>
        <v>0</v>
      </c>
      <c r="BI150" s="258">
        <f>IF(N150="nulová",J150,0)</f>
        <v>0</v>
      </c>
      <c r="BJ150" s="18" t="s">
        <v>77</v>
      </c>
      <c r="BK150" s="258">
        <f>ROUND(I150*H150,2)</f>
        <v>0</v>
      </c>
      <c r="BL150" s="18" t="s">
        <v>166</v>
      </c>
      <c r="BM150" s="257" t="s">
        <v>1815</v>
      </c>
    </row>
    <row r="151" s="2" customFormat="1" ht="21.75" customHeight="1">
      <c r="A151" s="39"/>
      <c r="B151" s="40"/>
      <c r="C151" s="245" t="s">
        <v>199</v>
      </c>
      <c r="D151" s="245" t="s">
        <v>162</v>
      </c>
      <c r="E151" s="246" t="s">
        <v>1816</v>
      </c>
      <c r="F151" s="247" t="s">
        <v>1817</v>
      </c>
      <c r="G151" s="248" t="s">
        <v>188</v>
      </c>
      <c r="H151" s="249">
        <v>25.908000000000001</v>
      </c>
      <c r="I151" s="250"/>
      <c r="J151" s="251">
        <f>ROUND(I151*H151,2)</f>
        <v>0</v>
      </c>
      <c r="K151" s="252"/>
      <c r="L151" s="45"/>
      <c r="M151" s="253" t="s">
        <v>1</v>
      </c>
      <c r="N151" s="254" t="s">
        <v>38</v>
      </c>
      <c r="O151" s="92"/>
      <c r="P151" s="255">
        <f>O151*H151</f>
        <v>0</v>
      </c>
      <c r="Q151" s="255">
        <v>0</v>
      </c>
      <c r="R151" s="255">
        <f>Q151*H151</f>
        <v>0</v>
      </c>
      <c r="S151" s="255">
        <v>0</v>
      </c>
      <c r="T151" s="256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57" t="s">
        <v>166</v>
      </c>
      <c r="AT151" s="257" t="s">
        <v>162</v>
      </c>
      <c r="AU151" s="257" t="s">
        <v>81</v>
      </c>
      <c r="AY151" s="18" t="s">
        <v>160</v>
      </c>
      <c r="BE151" s="258">
        <f>IF(N151="základní",J151,0)</f>
        <v>0</v>
      </c>
      <c r="BF151" s="258">
        <f>IF(N151="snížená",J151,0)</f>
        <v>0</v>
      </c>
      <c r="BG151" s="258">
        <f>IF(N151="zákl. přenesená",J151,0)</f>
        <v>0</v>
      </c>
      <c r="BH151" s="258">
        <f>IF(N151="sníž. přenesená",J151,0)</f>
        <v>0</v>
      </c>
      <c r="BI151" s="258">
        <f>IF(N151="nulová",J151,0)</f>
        <v>0</v>
      </c>
      <c r="BJ151" s="18" t="s">
        <v>77</v>
      </c>
      <c r="BK151" s="258">
        <f>ROUND(I151*H151,2)</f>
        <v>0</v>
      </c>
      <c r="BL151" s="18" t="s">
        <v>166</v>
      </c>
      <c r="BM151" s="257" t="s">
        <v>1818</v>
      </c>
    </row>
    <row r="152" s="13" customFormat="1">
      <c r="A152" s="13"/>
      <c r="B152" s="259"/>
      <c r="C152" s="260"/>
      <c r="D152" s="261" t="s">
        <v>168</v>
      </c>
      <c r="E152" s="262" t="s">
        <v>1</v>
      </c>
      <c r="F152" s="263" t="s">
        <v>1819</v>
      </c>
      <c r="G152" s="260"/>
      <c r="H152" s="264">
        <v>25.908000000000001</v>
      </c>
      <c r="I152" s="265"/>
      <c r="J152" s="260"/>
      <c r="K152" s="260"/>
      <c r="L152" s="266"/>
      <c r="M152" s="267"/>
      <c r="N152" s="268"/>
      <c r="O152" s="268"/>
      <c r="P152" s="268"/>
      <c r="Q152" s="268"/>
      <c r="R152" s="268"/>
      <c r="S152" s="268"/>
      <c r="T152" s="26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70" t="s">
        <v>168</v>
      </c>
      <c r="AU152" s="270" t="s">
        <v>81</v>
      </c>
      <c r="AV152" s="13" t="s">
        <v>81</v>
      </c>
      <c r="AW152" s="13" t="s">
        <v>30</v>
      </c>
      <c r="AX152" s="13" t="s">
        <v>77</v>
      </c>
      <c r="AY152" s="270" t="s">
        <v>160</v>
      </c>
    </row>
    <row r="153" s="2" customFormat="1" ht="16.5" customHeight="1">
      <c r="A153" s="39"/>
      <c r="B153" s="40"/>
      <c r="C153" s="245" t="s">
        <v>194</v>
      </c>
      <c r="D153" s="245" t="s">
        <v>162</v>
      </c>
      <c r="E153" s="246" t="s">
        <v>1820</v>
      </c>
      <c r="F153" s="247" t="s">
        <v>1821</v>
      </c>
      <c r="G153" s="248" t="s">
        <v>175</v>
      </c>
      <c r="H153" s="249">
        <v>15.24</v>
      </c>
      <c r="I153" s="250"/>
      <c r="J153" s="251">
        <f>ROUND(I153*H153,2)</f>
        <v>0</v>
      </c>
      <c r="K153" s="252"/>
      <c r="L153" s="45"/>
      <c r="M153" s="253" t="s">
        <v>1</v>
      </c>
      <c r="N153" s="254" t="s">
        <v>38</v>
      </c>
      <c r="O153" s="92"/>
      <c r="P153" s="255">
        <f>O153*H153</f>
        <v>0</v>
      </c>
      <c r="Q153" s="255">
        <v>0</v>
      </c>
      <c r="R153" s="255">
        <f>Q153*H153</f>
        <v>0</v>
      </c>
      <c r="S153" s="255">
        <v>0</v>
      </c>
      <c r="T153" s="256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57" t="s">
        <v>166</v>
      </c>
      <c r="AT153" s="257" t="s">
        <v>162</v>
      </c>
      <c r="AU153" s="257" t="s">
        <v>81</v>
      </c>
      <c r="AY153" s="18" t="s">
        <v>160</v>
      </c>
      <c r="BE153" s="258">
        <f>IF(N153="základní",J153,0)</f>
        <v>0</v>
      </c>
      <c r="BF153" s="258">
        <f>IF(N153="snížená",J153,0)</f>
        <v>0</v>
      </c>
      <c r="BG153" s="258">
        <f>IF(N153="zákl. přenesená",J153,0)</f>
        <v>0</v>
      </c>
      <c r="BH153" s="258">
        <f>IF(N153="sníž. přenesená",J153,0)</f>
        <v>0</v>
      </c>
      <c r="BI153" s="258">
        <f>IF(N153="nulová",J153,0)</f>
        <v>0</v>
      </c>
      <c r="BJ153" s="18" t="s">
        <v>77</v>
      </c>
      <c r="BK153" s="258">
        <f>ROUND(I153*H153,2)</f>
        <v>0</v>
      </c>
      <c r="BL153" s="18" t="s">
        <v>166</v>
      </c>
      <c r="BM153" s="257" t="s">
        <v>1822</v>
      </c>
    </row>
    <row r="154" s="13" customFormat="1">
      <c r="A154" s="13"/>
      <c r="B154" s="259"/>
      <c r="C154" s="260"/>
      <c r="D154" s="261" t="s">
        <v>168</v>
      </c>
      <c r="E154" s="262" t="s">
        <v>1</v>
      </c>
      <c r="F154" s="263" t="s">
        <v>1812</v>
      </c>
      <c r="G154" s="260"/>
      <c r="H154" s="264">
        <v>15.24</v>
      </c>
      <c r="I154" s="265"/>
      <c r="J154" s="260"/>
      <c r="K154" s="260"/>
      <c r="L154" s="266"/>
      <c r="M154" s="267"/>
      <c r="N154" s="268"/>
      <c r="O154" s="268"/>
      <c r="P154" s="268"/>
      <c r="Q154" s="268"/>
      <c r="R154" s="268"/>
      <c r="S154" s="268"/>
      <c r="T154" s="26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70" t="s">
        <v>168</v>
      </c>
      <c r="AU154" s="270" t="s">
        <v>81</v>
      </c>
      <c r="AV154" s="13" t="s">
        <v>81</v>
      </c>
      <c r="AW154" s="13" t="s">
        <v>30</v>
      </c>
      <c r="AX154" s="13" t="s">
        <v>77</v>
      </c>
      <c r="AY154" s="270" t="s">
        <v>160</v>
      </c>
    </row>
    <row r="155" s="12" customFormat="1" ht="22.8" customHeight="1">
      <c r="A155" s="12"/>
      <c r="B155" s="229"/>
      <c r="C155" s="230"/>
      <c r="D155" s="231" t="s">
        <v>72</v>
      </c>
      <c r="E155" s="243" t="s">
        <v>81</v>
      </c>
      <c r="F155" s="243" t="s">
        <v>1823</v>
      </c>
      <c r="G155" s="230"/>
      <c r="H155" s="230"/>
      <c r="I155" s="233"/>
      <c r="J155" s="244">
        <f>BK155</f>
        <v>0</v>
      </c>
      <c r="K155" s="230"/>
      <c r="L155" s="235"/>
      <c r="M155" s="236"/>
      <c r="N155" s="237"/>
      <c r="O155" s="237"/>
      <c r="P155" s="238">
        <f>SUM(P156:P185)</f>
        <v>0</v>
      </c>
      <c r="Q155" s="237"/>
      <c r="R155" s="238">
        <f>SUM(R156:R185)</f>
        <v>0</v>
      </c>
      <c r="S155" s="237"/>
      <c r="T155" s="239">
        <f>SUM(T156:T185)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40" t="s">
        <v>77</v>
      </c>
      <c r="AT155" s="241" t="s">
        <v>72</v>
      </c>
      <c r="AU155" s="241" t="s">
        <v>77</v>
      </c>
      <c r="AY155" s="240" t="s">
        <v>160</v>
      </c>
      <c r="BK155" s="242">
        <f>SUM(BK156:BK185)</f>
        <v>0</v>
      </c>
    </row>
    <row r="156" s="2" customFormat="1" ht="21.75" customHeight="1">
      <c r="A156" s="39"/>
      <c r="B156" s="40"/>
      <c r="C156" s="245" t="s">
        <v>214</v>
      </c>
      <c r="D156" s="245" t="s">
        <v>162</v>
      </c>
      <c r="E156" s="246" t="s">
        <v>1824</v>
      </c>
      <c r="F156" s="247" t="s">
        <v>1825</v>
      </c>
      <c r="G156" s="248" t="s">
        <v>175</v>
      </c>
      <c r="H156" s="249">
        <v>4.8520000000000003</v>
      </c>
      <c r="I156" s="250"/>
      <c r="J156" s="251">
        <f>ROUND(I156*H156,2)</f>
        <v>0</v>
      </c>
      <c r="K156" s="252"/>
      <c r="L156" s="45"/>
      <c r="M156" s="253" t="s">
        <v>1</v>
      </c>
      <c r="N156" s="254" t="s">
        <v>38</v>
      </c>
      <c r="O156" s="92"/>
      <c r="P156" s="255">
        <f>O156*H156</f>
        <v>0</v>
      </c>
      <c r="Q156" s="255">
        <v>0</v>
      </c>
      <c r="R156" s="255">
        <f>Q156*H156</f>
        <v>0</v>
      </c>
      <c r="S156" s="255">
        <v>0</v>
      </c>
      <c r="T156" s="256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57" t="s">
        <v>166</v>
      </c>
      <c r="AT156" s="257" t="s">
        <v>162</v>
      </c>
      <c r="AU156" s="257" t="s">
        <v>81</v>
      </c>
      <c r="AY156" s="18" t="s">
        <v>160</v>
      </c>
      <c r="BE156" s="258">
        <f>IF(N156="základní",J156,0)</f>
        <v>0</v>
      </c>
      <c r="BF156" s="258">
        <f>IF(N156="snížená",J156,0)</f>
        <v>0</v>
      </c>
      <c r="BG156" s="258">
        <f>IF(N156="zákl. přenesená",J156,0)</f>
        <v>0</v>
      </c>
      <c r="BH156" s="258">
        <f>IF(N156="sníž. přenesená",J156,0)</f>
        <v>0</v>
      </c>
      <c r="BI156" s="258">
        <f>IF(N156="nulová",J156,0)</f>
        <v>0</v>
      </c>
      <c r="BJ156" s="18" t="s">
        <v>77</v>
      </c>
      <c r="BK156" s="258">
        <f>ROUND(I156*H156,2)</f>
        <v>0</v>
      </c>
      <c r="BL156" s="18" t="s">
        <v>166</v>
      </c>
      <c r="BM156" s="257" t="s">
        <v>1826</v>
      </c>
    </row>
    <row r="157" s="13" customFormat="1">
      <c r="A157" s="13"/>
      <c r="B157" s="259"/>
      <c r="C157" s="260"/>
      <c r="D157" s="261" t="s">
        <v>168</v>
      </c>
      <c r="E157" s="262" t="s">
        <v>1</v>
      </c>
      <c r="F157" s="263" t="s">
        <v>408</v>
      </c>
      <c r="G157" s="260"/>
      <c r="H157" s="264">
        <v>2.9369999999999998</v>
      </c>
      <c r="I157" s="265"/>
      <c r="J157" s="260"/>
      <c r="K157" s="260"/>
      <c r="L157" s="266"/>
      <c r="M157" s="267"/>
      <c r="N157" s="268"/>
      <c r="O157" s="268"/>
      <c r="P157" s="268"/>
      <c r="Q157" s="268"/>
      <c r="R157" s="268"/>
      <c r="S157" s="268"/>
      <c r="T157" s="26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70" t="s">
        <v>168</v>
      </c>
      <c r="AU157" s="270" t="s">
        <v>81</v>
      </c>
      <c r="AV157" s="13" t="s">
        <v>81</v>
      </c>
      <c r="AW157" s="13" t="s">
        <v>30</v>
      </c>
      <c r="AX157" s="13" t="s">
        <v>73</v>
      </c>
      <c r="AY157" s="270" t="s">
        <v>160</v>
      </c>
    </row>
    <row r="158" s="14" customFormat="1">
      <c r="A158" s="14"/>
      <c r="B158" s="271"/>
      <c r="C158" s="272"/>
      <c r="D158" s="261" t="s">
        <v>168</v>
      </c>
      <c r="E158" s="273" t="s">
        <v>1</v>
      </c>
      <c r="F158" s="274" t="s">
        <v>1827</v>
      </c>
      <c r="G158" s="272"/>
      <c r="H158" s="273" t="s">
        <v>1</v>
      </c>
      <c r="I158" s="275"/>
      <c r="J158" s="272"/>
      <c r="K158" s="272"/>
      <c r="L158" s="276"/>
      <c r="M158" s="277"/>
      <c r="N158" s="278"/>
      <c r="O158" s="278"/>
      <c r="P158" s="278"/>
      <c r="Q158" s="278"/>
      <c r="R158" s="278"/>
      <c r="S158" s="278"/>
      <c r="T158" s="27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80" t="s">
        <v>168</v>
      </c>
      <c r="AU158" s="280" t="s">
        <v>81</v>
      </c>
      <c r="AV158" s="14" t="s">
        <v>77</v>
      </c>
      <c r="AW158" s="14" t="s">
        <v>30</v>
      </c>
      <c r="AX158" s="14" t="s">
        <v>73</v>
      </c>
      <c r="AY158" s="280" t="s">
        <v>160</v>
      </c>
    </row>
    <row r="159" s="13" customFormat="1">
      <c r="A159" s="13"/>
      <c r="B159" s="259"/>
      <c r="C159" s="260"/>
      <c r="D159" s="261" t="s">
        <v>168</v>
      </c>
      <c r="E159" s="262" t="s">
        <v>1</v>
      </c>
      <c r="F159" s="263" t="s">
        <v>1828</v>
      </c>
      <c r="G159" s="260"/>
      <c r="H159" s="264">
        <v>1.915</v>
      </c>
      <c r="I159" s="265"/>
      <c r="J159" s="260"/>
      <c r="K159" s="260"/>
      <c r="L159" s="266"/>
      <c r="M159" s="267"/>
      <c r="N159" s="268"/>
      <c r="O159" s="268"/>
      <c r="P159" s="268"/>
      <c r="Q159" s="268"/>
      <c r="R159" s="268"/>
      <c r="S159" s="268"/>
      <c r="T159" s="26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70" t="s">
        <v>168</v>
      </c>
      <c r="AU159" s="270" t="s">
        <v>81</v>
      </c>
      <c r="AV159" s="13" t="s">
        <v>81</v>
      </c>
      <c r="AW159" s="13" t="s">
        <v>30</v>
      </c>
      <c r="AX159" s="13" t="s">
        <v>73</v>
      </c>
      <c r="AY159" s="270" t="s">
        <v>160</v>
      </c>
    </row>
    <row r="160" s="14" customFormat="1">
      <c r="A160" s="14"/>
      <c r="B160" s="271"/>
      <c r="C160" s="272"/>
      <c r="D160" s="261" t="s">
        <v>168</v>
      </c>
      <c r="E160" s="273" t="s">
        <v>1</v>
      </c>
      <c r="F160" s="274" t="s">
        <v>1829</v>
      </c>
      <c r="G160" s="272"/>
      <c r="H160" s="273" t="s">
        <v>1</v>
      </c>
      <c r="I160" s="275"/>
      <c r="J160" s="272"/>
      <c r="K160" s="272"/>
      <c r="L160" s="276"/>
      <c r="M160" s="277"/>
      <c r="N160" s="278"/>
      <c r="O160" s="278"/>
      <c r="P160" s="278"/>
      <c r="Q160" s="278"/>
      <c r="R160" s="278"/>
      <c r="S160" s="278"/>
      <c r="T160" s="27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80" t="s">
        <v>168</v>
      </c>
      <c r="AU160" s="280" t="s">
        <v>81</v>
      </c>
      <c r="AV160" s="14" t="s">
        <v>77</v>
      </c>
      <c r="AW160" s="14" t="s">
        <v>30</v>
      </c>
      <c r="AX160" s="14" t="s">
        <v>73</v>
      </c>
      <c r="AY160" s="280" t="s">
        <v>160</v>
      </c>
    </row>
    <row r="161" s="15" customFormat="1">
      <c r="A161" s="15"/>
      <c r="B161" s="281"/>
      <c r="C161" s="282"/>
      <c r="D161" s="261" t="s">
        <v>168</v>
      </c>
      <c r="E161" s="283" t="s">
        <v>1</v>
      </c>
      <c r="F161" s="284" t="s">
        <v>171</v>
      </c>
      <c r="G161" s="282"/>
      <c r="H161" s="285">
        <v>4.8520000000000003</v>
      </c>
      <c r="I161" s="286"/>
      <c r="J161" s="282"/>
      <c r="K161" s="282"/>
      <c r="L161" s="287"/>
      <c r="M161" s="288"/>
      <c r="N161" s="289"/>
      <c r="O161" s="289"/>
      <c r="P161" s="289"/>
      <c r="Q161" s="289"/>
      <c r="R161" s="289"/>
      <c r="S161" s="289"/>
      <c r="T161" s="290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91" t="s">
        <v>168</v>
      </c>
      <c r="AU161" s="291" t="s">
        <v>81</v>
      </c>
      <c r="AV161" s="15" t="s">
        <v>166</v>
      </c>
      <c r="AW161" s="15" t="s">
        <v>30</v>
      </c>
      <c r="AX161" s="15" t="s">
        <v>77</v>
      </c>
      <c r="AY161" s="291" t="s">
        <v>160</v>
      </c>
    </row>
    <row r="162" s="2" customFormat="1" ht="21.75" customHeight="1">
      <c r="A162" s="39"/>
      <c r="B162" s="40"/>
      <c r="C162" s="245" t="s">
        <v>220</v>
      </c>
      <c r="D162" s="245" t="s">
        <v>162</v>
      </c>
      <c r="E162" s="246" t="s">
        <v>1830</v>
      </c>
      <c r="F162" s="247" t="s">
        <v>1831</v>
      </c>
      <c r="G162" s="248" t="s">
        <v>175</v>
      </c>
      <c r="H162" s="249">
        <v>2.3500000000000001</v>
      </c>
      <c r="I162" s="250"/>
      <c r="J162" s="251">
        <f>ROUND(I162*H162,2)</f>
        <v>0</v>
      </c>
      <c r="K162" s="252"/>
      <c r="L162" s="45"/>
      <c r="M162" s="253" t="s">
        <v>1</v>
      </c>
      <c r="N162" s="254" t="s">
        <v>38</v>
      </c>
      <c r="O162" s="92"/>
      <c r="P162" s="255">
        <f>O162*H162</f>
        <v>0</v>
      </c>
      <c r="Q162" s="255">
        <v>0</v>
      </c>
      <c r="R162" s="255">
        <f>Q162*H162</f>
        <v>0</v>
      </c>
      <c r="S162" s="255">
        <v>0</v>
      </c>
      <c r="T162" s="256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57" t="s">
        <v>166</v>
      </c>
      <c r="AT162" s="257" t="s">
        <v>162</v>
      </c>
      <c r="AU162" s="257" t="s">
        <v>81</v>
      </c>
      <c r="AY162" s="18" t="s">
        <v>160</v>
      </c>
      <c r="BE162" s="258">
        <f>IF(N162="základní",J162,0)</f>
        <v>0</v>
      </c>
      <c r="BF162" s="258">
        <f>IF(N162="snížená",J162,0)</f>
        <v>0</v>
      </c>
      <c r="BG162" s="258">
        <f>IF(N162="zákl. přenesená",J162,0)</f>
        <v>0</v>
      </c>
      <c r="BH162" s="258">
        <f>IF(N162="sníž. přenesená",J162,0)</f>
        <v>0</v>
      </c>
      <c r="BI162" s="258">
        <f>IF(N162="nulová",J162,0)</f>
        <v>0</v>
      </c>
      <c r="BJ162" s="18" t="s">
        <v>77</v>
      </c>
      <c r="BK162" s="258">
        <f>ROUND(I162*H162,2)</f>
        <v>0</v>
      </c>
      <c r="BL162" s="18" t="s">
        <v>166</v>
      </c>
      <c r="BM162" s="257" t="s">
        <v>1832</v>
      </c>
    </row>
    <row r="163" s="13" customFormat="1">
      <c r="A163" s="13"/>
      <c r="B163" s="259"/>
      <c r="C163" s="260"/>
      <c r="D163" s="261" t="s">
        <v>168</v>
      </c>
      <c r="E163" s="262" t="s">
        <v>1</v>
      </c>
      <c r="F163" s="263" t="s">
        <v>1833</v>
      </c>
      <c r="G163" s="260"/>
      <c r="H163" s="264">
        <v>2.3500000000000001</v>
      </c>
      <c r="I163" s="265"/>
      <c r="J163" s="260"/>
      <c r="K163" s="260"/>
      <c r="L163" s="266"/>
      <c r="M163" s="267"/>
      <c r="N163" s="268"/>
      <c r="O163" s="268"/>
      <c r="P163" s="268"/>
      <c r="Q163" s="268"/>
      <c r="R163" s="268"/>
      <c r="S163" s="268"/>
      <c r="T163" s="26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70" t="s">
        <v>168</v>
      </c>
      <c r="AU163" s="270" t="s">
        <v>81</v>
      </c>
      <c r="AV163" s="13" t="s">
        <v>81</v>
      </c>
      <c r="AW163" s="13" t="s">
        <v>30</v>
      </c>
      <c r="AX163" s="13" t="s">
        <v>73</v>
      </c>
      <c r="AY163" s="270" t="s">
        <v>160</v>
      </c>
    </row>
    <row r="164" s="16" customFormat="1">
      <c r="A164" s="16"/>
      <c r="B164" s="303"/>
      <c r="C164" s="304"/>
      <c r="D164" s="261" t="s">
        <v>168</v>
      </c>
      <c r="E164" s="305" t="s">
        <v>1</v>
      </c>
      <c r="F164" s="306" t="s">
        <v>585</v>
      </c>
      <c r="G164" s="304"/>
      <c r="H164" s="307">
        <v>2.3500000000000001</v>
      </c>
      <c r="I164" s="308"/>
      <c r="J164" s="304"/>
      <c r="K164" s="304"/>
      <c r="L164" s="309"/>
      <c r="M164" s="310"/>
      <c r="N164" s="311"/>
      <c r="O164" s="311"/>
      <c r="P164" s="311"/>
      <c r="Q164" s="311"/>
      <c r="R164" s="311"/>
      <c r="S164" s="311"/>
      <c r="T164" s="312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T164" s="313" t="s">
        <v>168</v>
      </c>
      <c r="AU164" s="313" t="s">
        <v>81</v>
      </c>
      <c r="AV164" s="16" t="s">
        <v>101</v>
      </c>
      <c r="AW164" s="16" t="s">
        <v>30</v>
      </c>
      <c r="AX164" s="16" t="s">
        <v>73</v>
      </c>
      <c r="AY164" s="313" t="s">
        <v>160</v>
      </c>
    </row>
    <row r="165" s="15" customFormat="1">
      <c r="A165" s="15"/>
      <c r="B165" s="281"/>
      <c r="C165" s="282"/>
      <c r="D165" s="261" t="s">
        <v>168</v>
      </c>
      <c r="E165" s="283" t="s">
        <v>1</v>
      </c>
      <c r="F165" s="284" t="s">
        <v>171</v>
      </c>
      <c r="G165" s="282"/>
      <c r="H165" s="285">
        <v>2.3500000000000001</v>
      </c>
      <c r="I165" s="286"/>
      <c r="J165" s="282"/>
      <c r="K165" s="282"/>
      <c r="L165" s="287"/>
      <c r="M165" s="288"/>
      <c r="N165" s="289"/>
      <c r="O165" s="289"/>
      <c r="P165" s="289"/>
      <c r="Q165" s="289"/>
      <c r="R165" s="289"/>
      <c r="S165" s="289"/>
      <c r="T165" s="290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91" t="s">
        <v>168</v>
      </c>
      <c r="AU165" s="291" t="s">
        <v>81</v>
      </c>
      <c r="AV165" s="15" t="s">
        <v>166</v>
      </c>
      <c r="AW165" s="15" t="s">
        <v>30</v>
      </c>
      <c r="AX165" s="15" t="s">
        <v>77</v>
      </c>
      <c r="AY165" s="291" t="s">
        <v>160</v>
      </c>
    </row>
    <row r="166" s="2" customFormat="1" ht="16.5" customHeight="1">
      <c r="A166" s="39"/>
      <c r="B166" s="40"/>
      <c r="C166" s="245" t="s">
        <v>224</v>
      </c>
      <c r="D166" s="245" t="s">
        <v>162</v>
      </c>
      <c r="E166" s="246" t="s">
        <v>1834</v>
      </c>
      <c r="F166" s="247" t="s">
        <v>1835</v>
      </c>
      <c r="G166" s="248" t="s">
        <v>188</v>
      </c>
      <c r="H166" s="249">
        <v>0.29399999999999998</v>
      </c>
      <c r="I166" s="250"/>
      <c r="J166" s="251">
        <f>ROUND(I166*H166,2)</f>
        <v>0</v>
      </c>
      <c r="K166" s="252"/>
      <c r="L166" s="45"/>
      <c r="M166" s="253" t="s">
        <v>1</v>
      </c>
      <c r="N166" s="254" t="s">
        <v>38</v>
      </c>
      <c r="O166" s="92"/>
      <c r="P166" s="255">
        <f>O166*H166</f>
        <v>0</v>
      </c>
      <c r="Q166" s="255">
        <v>0</v>
      </c>
      <c r="R166" s="255">
        <f>Q166*H166</f>
        <v>0</v>
      </c>
      <c r="S166" s="255">
        <v>0</v>
      </c>
      <c r="T166" s="256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57" t="s">
        <v>166</v>
      </c>
      <c r="AT166" s="257" t="s">
        <v>162</v>
      </c>
      <c r="AU166" s="257" t="s">
        <v>81</v>
      </c>
      <c r="AY166" s="18" t="s">
        <v>160</v>
      </c>
      <c r="BE166" s="258">
        <f>IF(N166="základní",J166,0)</f>
        <v>0</v>
      </c>
      <c r="BF166" s="258">
        <f>IF(N166="snížená",J166,0)</f>
        <v>0</v>
      </c>
      <c r="BG166" s="258">
        <f>IF(N166="zákl. přenesená",J166,0)</f>
        <v>0</v>
      </c>
      <c r="BH166" s="258">
        <f>IF(N166="sníž. přenesená",J166,0)</f>
        <v>0</v>
      </c>
      <c r="BI166" s="258">
        <f>IF(N166="nulová",J166,0)</f>
        <v>0</v>
      </c>
      <c r="BJ166" s="18" t="s">
        <v>77</v>
      </c>
      <c r="BK166" s="258">
        <f>ROUND(I166*H166,2)</f>
        <v>0</v>
      </c>
      <c r="BL166" s="18" t="s">
        <v>166</v>
      </c>
      <c r="BM166" s="257" t="s">
        <v>1836</v>
      </c>
    </row>
    <row r="167" s="13" customFormat="1">
      <c r="A167" s="13"/>
      <c r="B167" s="259"/>
      <c r="C167" s="260"/>
      <c r="D167" s="261" t="s">
        <v>168</v>
      </c>
      <c r="E167" s="262" t="s">
        <v>1</v>
      </c>
      <c r="F167" s="263" t="s">
        <v>1837</v>
      </c>
      <c r="G167" s="260"/>
      <c r="H167" s="264">
        <v>0.29399999999999998</v>
      </c>
      <c r="I167" s="265"/>
      <c r="J167" s="260"/>
      <c r="K167" s="260"/>
      <c r="L167" s="266"/>
      <c r="M167" s="267"/>
      <c r="N167" s="268"/>
      <c r="O167" s="268"/>
      <c r="P167" s="268"/>
      <c r="Q167" s="268"/>
      <c r="R167" s="268"/>
      <c r="S167" s="268"/>
      <c r="T167" s="26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70" t="s">
        <v>168</v>
      </c>
      <c r="AU167" s="270" t="s">
        <v>81</v>
      </c>
      <c r="AV167" s="13" t="s">
        <v>81</v>
      </c>
      <c r="AW167" s="13" t="s">
        <v>30</v>
      </c>
      <c r="AX167" s="13" t="s">
        <v>73</v>
      </c>
      <c r="AY167" s="270" t="s">
        <v>160</v>
      </c>
    </row>
    <row r="168" s="14" customFormat="1">
      <c r="A168" s="14"/>
      <c r="B168" s="271"/>
      <c r="C168" s="272"/>
      <c r="D168" s="261" t="s">
        <v>168</v>
      </c>
      <c r="E168" s="273" t="s">
        <v>1</v>
      </c>
      <c r="F168" s="274" t="s">
        <v>1838</v>
      </c>
      <c r="G168" s="272"/>
      <c r="H168" s="273" t="s">
        <v>1</v>
      </c>
      <c r="I168" s="275"/>
      <c r="J168" s="272"/>
      <c r="K168" s="272"/>
      <c r="L168" s="276"/>
      <c r="M168" s="277"/>
      <c r="N168" s="278"/>
      <c r="O168" s="278"/>
      <c r="P168" s="278"/>
      <c r="Q168" s="278"/>
      <c r="R168" s="278"/>
      <c r="S168" s="278"/>
      <c r="T168" s="27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80" t="s">
        <v>168</v>
      </c>
      <c r="AU168" s="280" t="s">
        <v>81</v>
      </c>
      <c r="AV168" s="14" t="s">
        <v>77</v>
      </c>
      <c r="AW168" s="14" t="s">
        <v>30</v>
      </c>
      <c r="AX168" s="14" t="s">
        <v>73</v>
      </c>
      <c r="AY168" s="280" t="s">
        <v>160</v>
      </c>
    </row>
    <row r="169" s="16" customFormat="1">
      <c r="A169" s="16"/>
      <c r="B169" s="303"/>
      <c r="C169" s="304"/>
      <c r="D169" s="261" t="s">
        <v>168</v>
      </c>
      <c r="E169" s="305" t="s">
        <v>1</v>
      </c>
      <c r="F169" s="306" t="s">
        <v>585</v>
      </c>
      <c r="G169" s="304"/>
      <c r="H169" s="307">
        <v>0.29399999999999998</v>
      </c>
      <c r="I169" s="308"/>
      <c r="J169" s="304"/>
      <c r="K169" s="304"/>
      <c r="L169" s="309"/>
      <c r="M169" s="310"/>
      <c r="N169" s="311"/>
      <c r="O169" s="311"/>
      <c r="P169" s="311"/>
      <c r="Q169" s="311"/>
      <c r="R169" s="311"/>
      <c r="S169" s="311"/>
      <c r="T169" s="312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T169" s="313" t="s">
        <v>168</v>
      </c>
      <c r="AU169" s="313" t="s">
        <v>81</v>
      </c>
      <c r="AV169" s="16" t="s">
        <v>101</v>
      </c>
      <c r="AW169" s="16" t="s">
        <v>30</v>
      </c>
      <c r="AX169" s="16" t="s">
        <v>73</v>
      </c>
      <c r="AY169" s="313" t="s">
        <v>160</v>
      </c>
    </row>
    <row r="170" s="15" customFormat="1">
      <c r="A170" s="15"/>
      <c r="B170" s="281"/>
      <c r="C170" s="282"/>
      <c r="D170" s="261" t="s">
        <v>168</v>
      </c>
      <c r="E170" s="283" t="s">
        <v>1</v>
      </c>
      <c r="F170" s="284" t="s">
        <v>171</v>
      </c>
      <c r="G170" s="282"/>
      <c r="H170" s="285">
        <v>0.29399999999999998</v>
      </c>
      <c r="I170" s="286"/>
      <c r="J170" s="282"/>
      <c r="K170" s="282"/>
      <c r="L170" s="287"/>
      <c r="M170" s="288"/>
      <c r="N170" s="289"/>
      <c r="O170" s="289"/>
      <c r="P170" s="289"/>
      <c r="Q170" s="289"/>
      <c r="R170" s="289"/>
      <c r="S170" s="289"/>
      <c r="T170" s="290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91" t="s">
        <v>168</v>
      </c>
      <c r="AU170" s="291" t="s">
        <v>81</v>
      </c>
      <c r="AV170" s="15" t="s">
        <v>166</v>
      </c>
      <c r="AW170" s="15" t="s">
        <v>30</v>
      </c>
      <c r="AX170" s="15" t="s">
        <v>77</v>
      </c>
      <c r="AY170" s="291" t="s">
        <v>160</v>
      </c>
    </row>
    <row r="171" s="2" customFormat="1" ht="16.5" customHeight="1">
      <c r="A171" s="39"/>
      <c r="B171" s="40"/>
      <c r="C171" s="245" t="s">
        <v>229</v>
      </c>
      <c r="D171" s="245" t="s">
        <v>162</v>
      </c>
      <c r="E171" s="246" t="s">
        <v>1839</v>
      </c>
      <c r="F171" s="247" t="s">
        <v>1840</v>
      </c>
      <c r="G171" s="248" t="s">
        <v>175</v>
      </c>
      <c r="H171" s="249">
        <v>1.794</v>
      </c>
      <c r="I171" s="250"/>
      <c r="J171" s="251">
        <f>ROUND(I171*H171,2)</f>
        <v>0</v>
      </c>
      <c r="K171" s="252"/>
      <c r="L171" s="45"/>
      <c r="M171" s="253" t="s">
        <v>1</v>
      </c>
      <c r="N171" s="254" t="s">
        <v>38</v>
      </c>
      <c r="O171" s="92"/>
      <c r="P171" s="255">
        <f>O171*H171</f>
        <v>0</v>
      </c>
      <c r="Q171" s="255">
        <v>0</v>
      </c>
      <c r="R171" s="255">
        <f>Q171*H171</f>
        <v>0</v>
      </c>
      <c r="S171" s="255">
        <v>0</v>
      </c>
      <c r="T171" s="256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57" t="s">
        <v>166</v>
      </c>
      <c r="AT171" s="257" t="s">
        <v>162</v>
      </c>
      <c r="AU171" s="257" t="s">
        <v>81</v>
      </c>
      <c r="AY171" s="18" t="s">
        <v>160</v>
      </c>
      <c r="BE171" s="258">
        <f>IF(N171="základní",J171,0)</f>
        <v>0</v>
      </c>
      <c r="BF171" s="258">
        <f>IF(N171="snížená",J171,0)</f>
        <v>0</v>
      </c>
      <c r="BG171" s="258">
        <f>IF(N171="zákl. přenesená",J171,0)</f>
        <v>0</v>
      </c>
      <c r="BH171" s="258">
        <f>IF(N171="sníž. přenesená",J171,0)</f>
        <v>0</v>
      </c>
      <c r="BI171" s="258">
        <f>IF(N171="nulová",J171,0)</f>
        <v>0</v>
      </c>
      <c r="BJ171" s="18" t="s">
        <v>77</v>
      </c>
      <c r="BK171" s="258">
        <f>ROUND(I171*H171,2)</f>
        <v>0</v>
      </c>
      <c r="BL171" s="18" t="s">
        <v>166</v>
      </c>
      <c r="BM171" s="257" t="s">
        <v>1841</v>
      </c>
    </row>
    <row r="172" s="13" customFormat="1">
      <c r="A172" s="13"/>
      <c r="B172" s="259"/>
      <c r="C172" s="260"/>
      <c r="D172" s="261" t="s">
        <v>168</v>
      </c>
      <c r="E172" s="262" t="s">
        <v>1</v>
      </c>
      <c r="F172" s="263" t="s">
        <v>1842</v>
      </c>
      <c r="G172" s="260"/>
      <c r="H172" s="264">
        <v>1.5600000000000001</v>
      </c>
      <c r="I172" s="265"/>
      <c r="J172" s="260"/>
      <c r="K172" s="260"/>
      <c r="L172" s="266"/>
      <c r="M172" s="267"/>
      <c r="N172" s="268"/>
      <c r="O172" s="268"/>
      <c r="P172" s="268"/>
      <c r="Q172" s="268"/>
      <c r="R172" s="268"/>
      <c r="S172" s="268"/>
      <c r="T172" s="26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70" t="s">
        <v>168</v>
      </c>
      <c r="AU172" s="270" t="s">
        <v>81</v>
      </c>
      <c r="AV172" s="13" t="s">
        <v>81</v>
      </c>
      <c r="AW172" s="13" t="s">
        <v>30</v>
      </c>
      <c r="AX172" s="13" t="s">
        <v>73</v>
      </c>
      <c r="AY172" s="270" t="s">
        <v>160</v>
      </c>
    </row>
    <row r="173" s="14" customFormat="1">
      <c r="A173" s="14"/>
      <c r="B173" s="271"/>
      <c r="C173" s="272"/>
      <c r="D173" s="261" t="s">
        <v>168</v>
      </c>
      <c r="E173" s="273" t="s">
        <v>1</v>
      </c>
      <c r="F173" s="274" t="s">
        <v>1843</v>
      </c>
      <c r="G173" s="272"/>
      <c r="H173" s="273" t="s">
        <v>1</v>
      </c>
      <c r="I173" s="275"/>
      <c r="J173" s="272"/>
      <c r="K173" s="272"/>
      <c r="L173" s="276"/>
      <c r="M173" s="277"/>
      <c r="N173" s="278"/>
      <c r="O173" s="278"/>
      <c r="P173" s="278"/>
      <c r="Q173" s="278"/>
      <c r="R173" s="278"/>
      <c r="S173" s="278"/>
      <c r="T173" s="27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80" t="s">
        <v>168</v>
      </c>
      <c r="AU173" s="280" t="s">
        <v>81</v>
      </c>
      <c r="AV173" s="14" t="s">
        <v>77</v>
      </c>
      <c r="AW173" s="14" t="s">
        <v>30</v>
      </c>
      <c r="AX173" s="14" t="s">
        <v>73</v>
      </c>
      <c r="AY173" s="280" t="s">
        <v>160</v>
      </c>
    </row>
    <row r="174" s="13" customFormat="1">
      <c r="A174" s="13"/>
      <c r="B174" s="259"/>
      <c r="C174" s="260"/>
      <c r="D174" s="261" t="s">
        <v>168</v>
      </c>
      <c r="E174" s="262" t="s">
        <v>1</v>
      </c>
      <c r="F174" s="263" t="s">
        <v>1844</v>
      </c>
      <c r="G174" s="260"/>
      <c r="H174" s="264">
        <v>0.23400000000000001</v>
      </c>
      <c r="I174" s="265"/>
      <c r="J174" s="260"/>
      <c r="K174" s="260"/>
      <c r="L174" s="266"/>
      <c r="M174" s="267"/>
      <c r="N174" s="268"/>
      <c r="O174" s="268"/>
      <c r="P174" s="268"/>
      <c r="Q174" s="268"/>
      <c r="R174" s="268"/>
      <c r="S174" s="268"/>
      <c r="T174" s="26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70" t="s">
        <v>168</v>
      </c>
      <c r="AU174" s="270" t="s">
        <v>81</v>
      </c>
      <c r="AV174" s="13" t="s">
        <v>81</v>
      </c>
      <c r="AW174" s="13" t="s">
        <v>30</v>
      </c>
      <c r="AX174" s="13" t="s">
        <v>73</v>
      </c>
      <c r="AY174" s="270" t="s">
        <v>160</v>
      </c>
    </row>
    <row r="175" s="14" customFormat="1">
      <c r="A175" s="14"/>
      <c r="B175" s="271"/>
      <c r="C175" s="272"/>
      <c r="D175" s="261" t="s">
        <v>168</v>
      </c>
      <c r="E175" s="273" t="s">
        <v>1</v>
      </c>
      <c r="F175" s="274" t="s">
        <v>1845</v>
      </c>
      <c r="G175" s="272"/>
      <c r="H175" s="273" t="s">
        <v>1</v>
      </c>
      <c r="I175" s="275"/>
      <c r="J175" s="272"/>
      <c r="K175" s="272"/>
      <c r="L175" s="276"/>
      <c r="M175" s="277"/>
      <c r="N175" s="278"/>
      <c r="O175" s="278"/>
      <c r="P175" s="278"/>
      <c r="Q175" s="278"/>
      <c r="R175" s="278"/>
      <c r="S175" s="278"/>
      <c r="T175" s="27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80" t="s">
        <v>168</v>
      </c>
      <c r="AU175" s="280" t="s">
        <v>81</v>
      </c>
      <c r="AV175" s="14" t="s">
        <v>77</v>
      </c>
      <c r="AW175" s="14" t="s">
        <v>30</v>
      </c>
      <c r="AX175" s="14" t="s">
        <v>73</v>
      </c>
      <c r="AY175" s="280" t="s">
        <v>160</v>
      </c>
    </row>
    <row r="176" s="15" customFormat="1">
      <c r="A176" s="15"/>
      <c r="B176" s="281"/>
      <c r="C176" s="282"/>
      <c r="D176" s="261" t="s">
        <v>168</v>
      </c>
      <c r="E176" s="283" t="s">
        <v>1</v>
      </c>
      <c r="F176" s="284" t="s">
        <v>171</v>
      </c>
      <c r="G176" s="282"/>
      <c r="H176" s="285">
        <v>1.794</v>
      </c>
      <c r="I176" s="286"/>
      <c r="J176" s="282"/>
      <c r="K176" s="282"/>
      <c r="L176" s="287"/>
      <c r="M176" s="288"/>
      <c r="N176" s="289"/>
      <c r="O176" s="289"/>
      <c r="P176" s="289"/>
      <c r="Q176" s="289"/>
      <c r="R176" s="289"/>
      <c r="S176" s="289"/>
      <c r="T176" s="290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91" t="s">
        <v>168</v>
      </c>
      <c r="AU176" s="291" t="s">
        <v>81</v>
      </c>
      <c r="AV176" s="15" t="s">
        <v>166</v>
      </c>
      <c r="AW176" s="15" t="s">
        <v>30</v>
      </c>
      <c r="AX176" s="15" t="s">
        <v>77</v>
      </c>
      <c r="AY176" s="291" t="s">
        <v>160</v>
      </c>
    </row>
    <row r="177" s="2" customFormat="1" ht="21.75" customHeight="1">
      <c r="A177" s="39"/>
      <c r="B177" s="40"/>
      <c r="C177" s="245" t="s">
        <v>237</v>
      </c>
      <c r="D177" s="245" t="s">
        <v>162</v>
      </c>
      <c r="E177" s="246" t="s">
        <v>1846</v>
      </c>
      <c r="F177" s="247" t="s">
        <v>1847</v>
      </c>
      <c r="G177" s="248" t="s">
        <v>165</v>
      </c>
      <c r="H177" s="249">
        <v>2.4380000000000002</v>
      </c>
      <c r="I177" s="250"/>
      <c r="J177" s="251">
        <f>ROUND(I177*H177,2)</f>
        <v>0</v>
      </c>
      <c r="K177" s="252"/>
      <c r="L177" s="45"/>
      <c r="M177" s="253" t="s">
        <v>1</v>
      </c>
      <c r="N177" s="254" t="s">
        <v>38</v>
      </c>
      <c r="O177" s="92"/>
      <c r="P177" s="255">
        <f>O177*H177</f>
        <v>0</v>
      </c>
      <c r="Q177" s="255">
        <v>0</v>
      </c>
      <c r="R177" s="255">
        <f>Q177*H177</f>
        <v>0</v>
      </c>
      <c r="S177" s="255">
        <v>0</v>
      </c>
      <c r="T177" s="256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57" t="s">
        <v>166</v>
      </c>
      <c r="AT177" s="257" t="s">
        <v>162</v>
      </c>
      <c r="AU177" s="257" t="s">
        <v>81</v>
      </c>
      <c r="AY177" s="18" t="s">
        <v>160</v>
      </c>
      <c r="BE177" s="258">
        <f>IF(N177="základní",J177,0)</f>
        <v>0</v>
      </c>
      <c r="BF177" s="258">
        <f>IF(N177="snížená",J177,0)</f>
        <v>0</v>
      </c>
      <c r="BG177" s="258">
        <f>IF(N177="zákl. přenesená",J177,0)</f>
        <v>0</v>
      </c>
      <c r="BH177" s="258">
        <f>IF(N177="sníž. přenesená",J177,0)</f>
        <v>0</v>
      </c>
      <c r="BI177" s="258">
        <f>IF(N177="nulová",J177,0)</f>
        <v>0</v>
      </c>
      <c r="BJ177" s="18" t="s">
        <v>77</v>
      </c>
      <c r="BK177" s="258">
        <f>ROUND(I177*H177,2)</f>
        <v>0</v>
      </c>
      <c r="BL177" s="18" t="s">
        <v>166</v>
      </c>
      <c r="BM177" s="257" t="s">
        <v>1848</v>
      </c>
    </row>
    <row r="178" s="13" customFormat="1">
      <c r="A178" s="13"/>
      <c r="B178" s="259"/>
      <c r="C178" s="260"/>
      <c r="D178" s="261" t="s">
        <v>168</v>
      </c>
      <c r="E178" s="262" t="s">
        <v>1</v>
      </c>
      <c r="F178" s="263" t="s">
        <v>1849</v>
      </c>
      <c r="G178" s="260"/>
      <c r="H178" s="264">
        <v>2.4380000000000002</v>
      </c>
      <c r="I178" s="265"/>
      <c r="J178" s="260"/>
      <c r="K178" s="260"/>
      <c r="L178" s="266"/>
      <c r="M178" s="267"/>
      <c r="N178" s="268"/>
      <c r="O178" s="268"/>
      <c r="P178" s="268"/>
      <c r="Q178" s="268"/>
      <c r="R178" s="268"/>
      <c r="S178" s="268"/>
      <c r="T178" s="26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70" t="s">
        <v>168</v>
      </c>
      <c r="AU178" s="270" t="s">
        <v>81</v>
      </c>
      <c r="AV178" s="13" t="s">
        <v>81</v>
      </c>
      <c r="AW178" s="13" t="s">
        <v>30</v>
      </c>
      <c r="AX178" s="13" t="s">
        <v>73</v>
      </c>
      <c r="AY178" s="270" t="s">
        <v>160</v>
      </c>
    </row>
    <row r="179" s="15" customFormat="1">
      <c r="A179" s="15"/>
      <c r="B179" s="281"/>
      <c r="C179" s="282"/>
      <c r="D179" s="261" t="s">
        <v>168</v>
      </c>
      <c r="E179" s="283" t="s">
        <v>1</v>
      </c>
      <c r="F179" s="284" t="s">
        <v>171</v>
      </c>
      <c r="G179" s="282"/>
      <c r="H179" s="285">
        <v>2.4380000000000002</v>
      </c>
      <c r="I179" s="286"/>
      <c r="J179" s="282"/>
      <c r="K179" s="282"/>
      <c r="L179" s="287"/>
      <c r="M179" s="288"/>
      <c r="N179" s="289"/>
      <c r="O179" s="289"/>
      <c r="P179" s="289"/>
      <c r="Q179" s="289"/>
      <c r="R179" s="289"/>
      <c r="S179" s="289"/>
      <c r="T179" s="290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91" t="s">
        <v>168</v>
      </c>
      <c r="AU179" s="291" t="s">
        <v>81</v>
      </c>
      <c r="AV179" s="15" t="s">
        <v>166</v>
      </c>
      <c r="AW179" s="15" t="s">
        <v>30</v>
      </c>
      <c r="AX179" s="15" t="s">
        <v>77</v>
      </c>
      <c r="AY179" s="291" t="s">
        <v>160</v>
      </c>
    </row>
    <row r="180" s="2" customFormat="1" ht="21.75" customHeight="1">
      <c r="A180" s="39"/>
      <c r="B180" s="40"/>
      <c r="C180" s="245" t="s">
        <v>242</v>
      </c>
      <c r="D180" s="245" t="s">
        <v>162</v>
      </c>
      <c r="E180" s="246" t="s">
        <v>1850</v>
      </c>
      <c r="F180" s="247" t="s">
        <v>1851</v>
      </c>
      <c r="G180" s="248" t="s">
        <v>165</v>
      </c>
      <c r="H180" s="249">
        <v>4.875</v>
      </c>
      <c r="I180" s="250"/>
      <c r="J180" s="251">
        <f>ROUND(I180*H180,2)</f>
        <v>0</v>
      </c>
      <c r="K180" s="252"/>
      <c r="L180" s="45"/>
      <c r="M180" s="253" t="s">
        <v>1</v>
      </c>
      <c r="N180" s="254" t="s">
        <v>38</v>
      </c>
      <c r="O180" s="92"/>
      <c r="P180" s="255">
        <f>O180*H180</f>
        <v>0</v>
      </c>
      <c r="Q180" s="255">
        <v>0</v>
      </c>
      <c r="R180" s="255">
        <f>Q180*H180</f>
        <v>0</v>
      </c>
      <c r="S180" s="255">
        <v>0</v>
      </c>
      <c r="T180" s="256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57" t="s">
        <v>166</v>
      </c>
      <c r="AT180" s="257" t="s">
        <v>162</v>
      </c>
      <c r="AU180" s="257" t="s">
        <v>81</v>
      </c>
      <c r="AY180" s="18" t="s">
        <v>160</v>
      </c>
      <c r="BE180" s="258">
        <f>IF(N180="základní",J180,0)</f>
        <v>0</v>
      </c>
      <c r="BF180" s="258">
        <f>IF(N180="snížená",J180,0)</f>
        <v>0</v>
      </c>
      <c r="BG180" s="258">
        <f>IF(N180="zákl. přenesená",J180,0)</f>
        <v>0</v>
      </c>
      <c r="BH180" s="258">
        <f>IF(N180="sníž. přenesená",J180,0)</f>
        <v>0</v>
      </c>
      <c r="BI180" s="258">
        <f>IF(N180="nulová",J180,0)</f>
        <v>0</v>
      </c>
      <c r="BJ180" s="18" t="s">
        <v>77</v>
      </c>
      <c r="BK180" s="258">
        <f>ROUND(I180*H180,2)</f>
        <v>0</v>
      </c>
      <c r="BL180" s="18" t="s">
        <v>166</v>
      </c>
      <c r="BM180" s="257" t="s">
        <v>1852</v>
      </c>
    </row>
    <row r="181" s="13" customFormat="1">
      <c r="A181" s="13"/>
      <c r="B181" s="259"/>
      <c r="C181" s="260"/>
      <c r="D181" s="261" t="s">
        <v>168</v>
      </c>
      <c r="E181" s="262" t="s">
        <v>1</v>
      </c>
      <c r="F181" s="263" t="s">
        <v>1853</v>
      </c>
      <c r="G181" s="260"/>
      <c r="H181" s="264">
        <v>4.875</v>
      </c>
      <c r="I181" s="265"/>
      <c r="J181" s="260"/>
      <c r="K181" s="260"/>
      <c r="L181" s="266"/>
      <c r="M181" s="267"/>
      <c r="N181" s="268"/>
      <c r="O181" s="268"/>
      <c r="P181" s="268"/>
      <c r="Q181" s="268"/>
      <c r="R181" s="268"/>
      <c r="S181" s="268"/>
      <c r="T181" s="26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70" t="s">
        <v>168</v>
      </c>
      <c r="AU181" s="270" t="s">
        <v>81</v>
      </c>
      <c r="AV181" s="13" t="s">
        <v>81</v>
      </c>
      <c r="AW181" s="13" t="s">
        <v>30</v>
      </c>
      <c r="AX181" s="13" t="s">
        <v>73</v>
      </c>
      <c r="AY181" s="270" t="s">
        <v>160</v>
      </c>
    </row>
    <row r="182" s="15" customFormat="1">
      <c r="A182" s="15"/>
      <c r="B182" s="281"/>
      <c r="C182" s="282"/>
      <c r="D182" s="261" t="s">
        <v>168</v>
      </c>
      <c r="E182" s="283" t="s">
        <v>1</v>
      </c>
      <c r="F182" s="284" t="s">
        <v>171</v>
      </c>
      <c r="G182" s="282"/>
      <c r="H182" s="285">
        <v>4.875</v>
      </c>
      <c r="I182" s="286"/>
      <c r="J182" s="282"/>
      <c r="K182" s="282"/>
      <c r="L182" s="287"/>
      <c r="M182" s="288"/>
      <c r="N182" s="289"/>
      <c r="O182" s="289"/>
      <c r="P182" s="289"/>
      <c r="Q182" s="289"/>
      <c r="R182" s="289"/>
      <c r="S182" s="289"/>
      <c r="T182" s="290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91" t="s">
        <v>168</v>
      </c>
      <c r="AU182" s="291" t="s">
        <v>81</v>
      </c>
      <c r="AV182" s="15" t="s">
        <v>166</v>
      </c>
      <c r="AW182" s="15" t="s">
        <v>30</v>
      </c>
      <c r="AX182" s="15" t="s">
        <v>77</v>
      </c>
      <c r="AY182" s="291" t="s">
        <v>160</v>
      </c>
    </row>
    <row r="183" s="2" customFormat="1" ht="21.75" customHeight="1">
      <c r="A183" s="39"/>
      <c r="B183" s="40"/>
      <c r="C183" s="245" t="s">
        <v>248</v>
      </c>
      <c r="D183" s="245" t="s">
        <v>162</v>
      </c>
      <c r="E183" s="246" t="s">
        <v>1854</v>
      </c>
      <c r="F183" s="247" t="s">
        <v>1855</v>
      </c>
      <c r="G183" s="248" t="s">
        <v>188</v>
      </c>
      <c r="H183" s="249">
        <v>0.072999999999999995</v>
      </c>
      <c r="I183" s="250"/>
      <c r="J183" s="251">
        <f>ROUND(I183*H183,2)</f>
        <v>0</v>
      </c>
      <c r="K183" s="252"/>
      <c r="L183" s="45"/>
      <c r="M183" s="253" t="s">
        <v>1</v>
      </c>
      <c r="N183" s="254" t="s">
        <v>38</v>
      </c>
      <c r="O183" s="92"/>
      <c r="P183" s="255">
        <f>O183*H183</f>
        <v>0</v>
      </c>
      <c r="Q183" s="255">
        <v>0</v>
      </c>
      <c r="R183" s="255">
        <f>Q183*H183</f>
        <v>0</v>
      </c>
      <c r="S183" s="255">
        <v>0</v>
      </c>
      <c r="T183" s="256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57" t="s">
        <v>166</v>
      </c>
      <c r="AT183" s="257" t="s">
        <v>162</v>
      </c>
      <c r="AU183" s="257" t="s">
        <v>81</v>
      </c>
      <c r="AY183" s="18" t="s">
        <v>160</v>
      </c>
      <c r="BE183" s="258">
        <f>IF(N183="základní",J183,0)</f>
        <v>0</v>
      </c>
      <c r="BF183" s="258">
        <f>IF(N183="snížená",J183,0)</f>
        <v>0</v>
      </c>
      <c r="BG183" s="258">
        <f>IF(N183="zákl. přenesená",J183,0)</f>
        <v>0</v>
      </c>
      <c r="BH183" s="258">
        <f>IF(N183="sníž. přenesená",J183,0)</f>
        <v>0</v>
      </c>
      <c r="BI183" s="258">
        <f>IF(N183="nulová",J183,0)</f>
        <v>0</v>
      </c>
      <c r="BJ183" s="18" t="s">
        <v>77</v>
      </c>
      <c r="BK183" s="258">
        <f>ROUND(I183*H183,2)</f>
        <v>0</v>
      </c>
      <c r="BL183" s="18" t="s">
        <v>166</v>
      </c>
      <c r="BM183" s="257" t="s">
        <v>1856</v>
      </c>
    </row>
    <row r="184" s="13" customFormat="1">
      <c r="A184" s="13"/>
      <c r="B184" s="259"/>
      <c r="C184" s="260"/>
      <c r="D184" s="261" t="s">
        <v>168</v>
      </c>
      <c r="E184" s="262" t="s">
        <v>1</v>
      </c>
      <c r="F184" s="263" t="s">
        <v>1857</v>
      </c>
      <c r="G184" s="260"/>
      <c r="H184" s="264">
        <v>73.129999999999995</v>
      </c>
      <c r="I184" s="265"/>
      <c r="J184" s="260"/>
      <c r="K184" s="260"/>
      <c r="L184" s="266"/>
      <c r="M184" s="267"/>
      <c r="N184" s="268"/>
      <c r="O184" s="268"/>
      <c r="P184" s="268"/>
      <c r="Q184" s="268"/>
      <c r="R184" s="268"/>
      <c r="S184" s="268"/>
      <c r="T184" s="26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70" t="s">
        <v>168</v>
      </c>
      <c r="AU184" s="270" t="s">
        <v>81</v>
      </c>
      <c r="AV184" s="13" t="s">
        <v>81</v>
      </c>
      <c r="AW184" s="13" t="s">
        <v>30</v>
      </c>
      <c r="AX184" s="13" t="s">
        <v>77</v>
      </c>
      <c r="AY184" s="270" t="s">
        <v>160</v>
      </c>
    </row>
    <row r="185" s="13" customFormat="1">
      <c r="A185" s="13"/>
      <c r="B185" s="259"/>
      <c r="C185" s="260"/>
      <c r="D185" s="261" t="s">
        <v>168</v>
      </c>
      <c r="E185" s="260"/>
      <c r="F185" s="263" t="s">
        <v>1858</v>
      </c>
      <c r="G185" s="260"/>
      <c r="H185" s="264">
        <v>0.072999999999999995</v>
      </c>
      <c r="I185" s="265"/>
      <c r="J185" s="260"/>
      <c r="K185" s="260"/>
      <c r="L185" s="266"/>
      <c r="M185" s="267"/>
      <c r="N185" s="268"/>
      <c r="O185" s="268"/>
      <c r="P185" s="268"/>
      <c r="Q185" s="268"/>
      <c r="R185" s="268"/>
      <c r="S185" s="268"/>
      <c r="T185" s="26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70" t="s">
        <v>168</v>
      </c>
      <c r="AU185" s="270" t="s">
        <v>81</v>
      </c>
      <c r="AV185" s="13" t="s">
        <v>81</v>
      </c>
      <c r="AW185" s="13" t="s">
        <v>4</v>
      </c>
      <c r="AX185" s="13" t="s">
        <v>77</v>
      </c>
      <c r="AY185" s="270" t="s">
        <v>160</v>
      </c>
    </row>
    <row r="186" s="12" customFormat="1" ht="22.8" customHeight="1">
      <c r="A186" s="12"/>
      <c r="B186" s="229"/>
      <c r="C186" s="230"/>
      <c r="D186" s="231" t="s">
        <v>72</v>
      </c>
      <c r="E186" s="243" t="s">
        <v>101</v>
      </c>
      <c r="F186" s="243" t="s">
        <v>161</v>
      </c>
      <c r="G186" s="230"/>
      <c r="H186" s="230"/>
      <c r="I186" s="233"/>
      <c r="J186" s="244">
        <f>BK186</f>
        <v>0</v>
      </c>
      <c r="K186" s="230"/>
      <c r="L186" s="235"/>
      <c r="M186" s="236"/>
      <c r="N186" s="237"/>
      <c r="O186" s="237"/>
      <c r="P186" s="238">
        <f>SUM(P187:P190)</f>
        <v>0</v>
      </c>
      <c r="Q186" s="237"/>
      <c r="R186" s="238">
        <f>SUM(R187:R190)</f>
        <v>0</v>
      </c>
      <c r="S186" s="237"/>
      <c r="T186" s="239">
        <f>SUM(T187:T190)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40" t="s">
        <v>77</v>
      </c>
      <c r="AT186" s="241" t="s">
        <v>72</v>
      </c>
      <c r="AU186" s="241" t="s">
        <v>77</v>
      </c>
      <c r="AY186" s="240" t="s">
        <v>160</v>
      </c>
      <c r="BK186" s="242">
        <f>SUM(BK187:BK190)</f>
        <v>0</v>
      </c>
    </row>
    <row r="187" s="2" customFormat="1" ht="21.75" customHeight="1">
      <c r="A187" s="39"/>
      <c r="B187" s="40"/>
      <c r="C187" s="245" t="s">
        <v>8</v>
      </c>
      <c r="D187" s="245" t="s">
        <v>162</v>
      </c>
      <c r="E187" s="246" t="s">
        <v>1859</v>
      </c>
      <c r="F187" s="247" t="s">
        <v>1860</v>
      </c>
      <c r="G187" s="248" t="s">
        <v>175</v>
      </c>
      <c r="H187" s="249">
        <v>3.9430000000000001</v>
      </c>
      <c r="I187" s="250"/>
      <c r="J187" s="251">
        <f>ROUND(I187*H187,2)</f>
        <v>0</v>
      </c>
      <c r="K187" s="252"/>
      <c r="L187" s="45"/>
      <c r="M187" s="253" t="s">
        <v>1</v>
      </c>
      <c r="N187" s="254" t="s">
        <v>38</v>
      </c>
      <c r="O187" s="92"/>
      <c r="P187" s="255">
        <f>O187*H187</f>
        <v>0</v>
      </c>
      <c r="Q187" s="255">
        <v>0</v>
      </c>
      <c r="R187" s="255">
        <f>Q187*H187</f>
        <v>0</v>
      </c>
      <c r="S187" s="255">
        <v>0</v>
      </c>
      <c r="T187" s="256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57" t="s">
        <v>166</v>
      </c>
      <c r="AT187" s="257" t="s">
        <v>162</v>
      </c>
      <c r="AU187" s="257" t="s">
        <v>81</v>
      </c>
      <c r="AY187" s="18" t="s">
        <v>160</v>
      </c>
      <c r="BE187" s="258">
        <f>IF(N187="základní",J187,0)</f>
        <v>0</v>
      </c>
      <c r="BF187" s="258">
        <f>IF(N187="snížená",J187,0)</f>
        <v>0</v>
      </c>
      <c r="BG187" s="258">
        <f>IF(N187="zákl. přenesená",J187,0)</f>
        <v>0</v>
      </c>
      <c r="BH187" s="258">
        <f>IF(N187="sníž. přenesená",J187,0)</f>
        <v>0</v>
      </c>
      <c r="BI187" s="258">
        <f>IF(N187="nulová",J187,0)</f>
        <v>0</v>
      </c>
      <c r="BJ187" s="18" t="s">
        <v>77</v>
      </c>
      <c r="BK187" s="258">
        <f>ROUND(I187*H187,2)</f>
        <v>0</v>
      </c>
      <c r="BL187" s="18" t="s">
        <v>166</v>
      </c>
      <c r="BM187" s="257" t="s">
        <v>1861</v>
      </c>
    </row>
    <row r="188" s="13" customFormat="1">
      <c r="A188" s="13"/>
      <c r="B188" s="259"/>
      <c r="C188" s="260"/>
      <c r="D188" s="261" t="s">
        <v>168</v>
      </c>
      <c r="E188" s="262" t="s">
        <v>1</v>
      </c>
      <c r="F188" s="263" t="s">
        <v>1862</v>
      </c>
      <c r="G188" s="260"/>
      <c r="H188" s="264">
        <v>3.9430000000000001</v>
      </c>
      <c r="I188" s="265"/>
      <c r="J188" s="260"/>
      <c r="K188" s="260"/>
      <c r="L188" s="266"/>
      <c r="M188" s="267"/>
      <c r="N188" s="268"/>
      <c r="O188" s="268"/>
      <c r="P188" s="268"/>
      <c r="Q188" s="268"/>
      <c r="R188" s="268"/>
      <c r="S188" s="268"/>
      <c r="T188" s="26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70" t="s">
        <v>168</v>
      </c>
      <c r="AU188" s="270" t="s">
        <v>81</v>
      </c>
      <c r="AV188" s="13" t="s">
        <v>81</v>
      </c>
      <c r="AW188" s="13" t="s">
        <v>30</v>
      </c>
      <c r="AX188" s="13" t="s">
        <v>73</v>
      </c>
      <c r="AY188" s="270" t="s">
        <v>160</v>
      </c>
    </row>
    <row r="189" s="14" customFormat="1">
      <c r="A189" s="14"/>
      <c r="B189" s="271"/>
      <c r="C189" s="272"/>
      <c r="D189" s="261" t="s">
        <v>168</v>
      </c>
      <c r="E189" s="273" t="s">
        <v>1</v>
      </c>
      <c r="F189" s="274" t="s">
        <v>1863</v>
      </c>
      <c r="G189" s="272"/>
      <c r="H189" s="273" t="s">
        <v>1</v>
      </c>
      <c r="I189" s="275"/>
      <c r="J189" s="272"/>
      <c r="K189" s="272"/>
      <c r="L189" s="276"/>
      <c r="M189" s="277"/>
      <c r="N189" s="278"/>
      <c r="O189" s="278"/>
      <c r="P189" s="278"/>
      <c r="Q189" s="278"/>
      <c r="R189" s="278"/>
      <c r="S189" s="278"/>
      <c r="T189" s="27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80" t="s">
        <v>168</v>
      </c>
      <c r="AU189" s="280" t="s">
        <v>81</v>
      </c>
      <c r="AV189" s="14" t="s">
        <v>77</v>
      </c>
      <c r="AW189" s="14" t="s">
        <v>30</v>
      </c>
      <c r="AX189" s="14" t="s">
        <v>73</v>
      </c>
      <c r="AY189" s="280" t="s">
        <v>160</v>
      </c>
    </row>
    <row r="190" s="15" customFormat="1">
      <c r="A190" s="15"/>
      <c r="B190" s="281"/>
      <c r="C190" s="282"/>
      <c r="D190" s="261" t="s">
        <v>168</v>
      </c>
      <c r="E190" s="283" t="s">
        <v>1</v>
      </c>
      <c r="F190" s="284" t="s">
        <v>171</v>
      </c>
      <c r="G190" s="282"/>
      <c r="H190" s="285">
        <v>3.9430000000000001</v>
      </c>
      <c r="I190" s="286"/>
      <c r="J190" s="282"/>
      <c r="K190" s="282"/>
      <c r="L190" s="287"/>
      <c r="M190" s="288"/>
      <c r="N190" s="289"/>
      <c r="O190" s="289"/>
      <c r="P190" s="289"/>
      <c r="Q190" s="289"/>
      <c r="R190" s="289"/>
      <c r="S190" s="289"/>
      <c r="T190" s="290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91" t="s">
        <v>168</v>
      </c>
      <c r="AU190" s="291" t="s">
        <v>81</v>
      </c>
      <c r="AV190" s="15" t="s">
        <v>166</v>
      </c>
      <c r="AW190" s="15" t="s">
        <v>30</v>
      </c>
      <c r="AX190" s="15" t="s">
        <v>77</v>
      </c>
      <c r="AY190" s="291" t="s">
        <v>160</v>
      </c>
    </row>
    <row r="191" s="12" customFormat="1" ht="22.8" customHeight="1">
      <c r="A191" s="12"/>
      <c r="B191" s="229"/>
      <c r="C191" s="230"/>
      <c r="D191" s="231" t="s">
        <v>72</v>
      </c>
      <c r="E191" s="243" t="s">
        <v>166</v>
      </c>
      <c r="F191" s="243" t="s">
        <v>172</v>
      </c>
      <c r="G191" s="230"/>
      <c r="H191" s="230"/>
      <c r="I191" s="233"/>
      <c r="J191" s="244">
        <f>BK191</f>
        <v>0</v>
      </c>
      <c r="K191" s="230"/>
      <c r="L191" s="235"/>
      <c r="M191" s="236"/>
      <c r="N191" s="237"/>
      <c r="O191" s="237"/>
      <c r="P191" s="238">
        <f>SUM(P192:P212)</f>
        <v>0</v>
      </c>
      <c r="Q191" s="237"/>
      <c r="R191" s="238">
        <f>SUM(R192:R212)</f>
        <v>0</v>
      </c>
      <c r="S191" s="237"/>
      <c r="T191" s="239">
        <f>SUM(T192:T212)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40" t="s">
        <v>77</v>
      </c>
      <c r="AT191" s="241" t="s">
        <v>72</v>
      </c>
      <c r="AU191" s="241" t="s">
        <v>77</v>
      </c>
      <c r="AY191" s="240" t="s">
        <v>160</v>
      </c>
      <c r="BK191" s="242">
        <f>SUM(BK192:BK212)</f>
        <v>0</v>
      </c>
    </row>
    <row r="192" s="2" customFormat="1" ht="16.5" customHeight="1">
      <c r="A192" s="39"/>
      <c r="B192" s="40"/>
      <c r="C192" s="245" t="s">
        <v>258</v>
      </c>
      <c r="D192" s="245" t="s">
        <v>162</v>
      </c>
      <c r="E192" s="246" t="s">
        <v>1864</v>
      </c>
      <c r="F192" s="247" t="s">
        <v>1865</v>
      </c>
      <c r="G192" s="248" t="s">
        <v>175</v>
      </c>
      <c r="H192" s="249">
        <v>2.3759999999999999</v>
      </c>
      <c r="I192" s="250"/>
      <c r="J192" s="251">
        <f>ROUND(I192*H192,2)</f>
        <v>0</v>
      </c>
      <c r="K192" s="252"/>
      <c r="L192" s="45"/>
      <c r="M192" s="253" t="s">
        <v>1</v>
      </c>
      <c r="N192" s="254" t="s">
        <v>38</v>
      </c>
      <c r="O192" s="92"/>
      <c r="P192" s="255">
        <f>O192*H192</f>
        <v>0</v>
      </c>
      <c r="Q192" s="255">
        <v>0</v>
      </c>
      <c r="R192" s="255">
        <f>Q192*H192</f>
        <v>0</v>
      </c>
      <c r="S192" s="255">
        <v>0</v>
      </c>
      <c r="T192" s="256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57" t="s">
        <v>166</v>
      </c>
      <c r="AT192" s="257" t="s">
        <v>162</v>
      </c>
      <c r="AU192" s="257" t="s">
        <v>81</v>
      </c>
      <c r="AY192" s="18" t="s">
        <v>160</v>
      </c>
      <c r="BE192" s="258">
        <f>IF(N192="základní",J192,0)</f>
        <v>0</v>
      </c>
      <c r="BF192" s="258">
        <f>IF(N192="snížená",J192,0)</f>
        <v>0</v>
      </c>
      <c r="BG192" s="258">
        <f>IF(N192="zákl. přenesená",J192,0)</f>
        <v>0</v>
      </c>
      <c r="BH192" s="258">
        <f>IF(N192="sníž. přenesená",J192,0)</f>
        <v>0</v>
      </c>
      <c r="BI192" s="258">
        <f>IF(N192="nulová",J192,0)</f>
        <v>0</v>
      </c>
      <c r="BJ192" s="18" t="s">
        <v>77</v>
      </c>
      <c r="BK192" s="258">
        <f>ROUND(I192*H192,2)</f>
        <v>0</v>
      </c>
      <c r="BL192" s="18" t="s">
        <v>166</v>
      </c>
      <c r="BM192" s="257" t="s">
        <v>1866</v>
      </c>
    </row>
    <row r="193" s="13" customFormat="1">
      <c r="A193" s="13"/>
      <c r="B193" s="259"/>
      <c r="C193" s="260"/>
      <c r="D193" s="261" t="s">
        <v>168</v>
      </c>
      <c r="E193" s="262" t="s">
        <v>1</v>
      </c>
      <c r="F193" s="263" t="s">
        <v>1828</v>
      </c>
      <c r="G193" s="260"/>
      <c r="H193" s="264">
        <v>1.915</v>
      </c>
      <c r="I193" s="265"/>
      <c r="J193" s="260"/>
      <c r="K193" s="260"/>
      <c r="L193" s="266"/>
      <c r="M193" s="267"/>
      <c r="N193" s="268"/>
      <c r="O193" s="268"/>
      <c r="P193" s="268"/>
      <c r="Q193" s="268"/>
      <c r="R193" s="268"/>
      <c r="S193" s="268"/>
      <c r="T193" s="26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70" t="s">
        <v>168</v>
      </c>
      <c r="AU193" s="270" t="s">
        <v>81</v>
      </c>
      <c r="AV193" s="13" t="s">
        <v>81</v>
      </c>
      <c r="AW193" s="13" t="s">
        <v>30</v>
      </c>
      <c r="AX193" s="13" t="s">
        <v>73</v>
      </c>
      <c r="AY193" s="270" t="s">
        <v>160</v>
      </c>
    </row>
    <row r="194" s="14" customFormat="1">
      <c r="A194" s="14"/>
      <c r="B194" s="271"/>
      <c r="C194" s="272"/>
      <c r="D194" s="261" t="s">
        <v>168</v>
      </c>
      <c r="E194" s="273" t="s">
        <v>1</v>
      </c>
      <c r="F194" s="274" t="s">
        <v>1867</v>
      </c>
      <c r="G194" s="272"/>
      <c r="H194" s="273" t="s">
        <v>1</v>
      </c>
      <c r="I194" s="275"/>
      <c r="J194" s="272"/>
      <c r="K194" s="272"/>
      <c r="L194" s="276"/>
      <c r="M194" s="277"/>
      <c r="N194" s="278"/>
      <c r="O194" s="278"/>
      <c r="P194" s="278"/>
      <c r="Q194" s="278"/>
      <c r="R194" s="278"/>
      <c r="S194" s="278"/>
      <c r="T194" s="27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80" t="s">
        <v>168</v>
      </c>
      <c r="AU194" s="280" t="s">
        <v>81</v>
      </c>
      <c r="AV194" s="14" t="s">
        <v>77</v>
      </c>
      <c r="AW194" s="14" t="s">
        <v>30</v>
      </c>
      <c r="AX194" s="14" t="s">
        <v>73</v>
      </c>
      <c r="AY194" s="280" t="s">
        <v>160</v>
      </c>
    </row>
    <row r="195" s="13" customFormat="1">
      <c r="A195" s="13"/>
      <c r="B195" s="259"/>
      <c r="C195" s="260"/>
      <c r="D195" s="261" t="s">
        <v>168</v>
      </c>
      <c r="E195" s="262" t="s">
        <v>1</v>
      </c>
      <c r="F195" s="263" t="s">
        <v>1868</v>
      </c>
      <c r="G195" s="260"/>
      <c r="H195" s="264">
        <v>0.151</v>
      </c>
      <c r="I195" s="265"/>
      <c r="J195" s="260"/>
      <c r="K195" s="260"/>
      <c r="L195" s="266"/>
      <c r="M195" s="267"/>
      <c r="N195" s="268"/>
      <c r="O195" s="268"/>
      <c r="P195" s="268"/>
      <c r="Q195" s="268"/>
      <c r="R195" s="268"/>
      <c r="S195" s="268"/>
      <c r="T195" s="26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70" t="s">
        <v>168</v>
      </c>
      <c r="AU195" s="270" t="s">
        <v>81</v>
      </c>
      <c r="AV195" s="13" t="s">
        <v>81</v>
      </c>
      <c r="AW195" s="13" t="s">
        <v>30</v>
      </c>
      <c r="AX195" s="13" t="s">
        <v>73</v>
      </c>
      <c r="AY195" s="270" t="s">
        <v>160</v>
      </c>
    </row>
    <row r="196" s="14" customFormat="1">
      <c r="A196" s="14"/>
      <c r="B196" s="271"/>
      <c r="C196" s="272"/>
      <c r="D196" s="261" t="s">
        <v>168</v>
      </c>
      <c r="E196" s="273" t="s">
        <v>1</v>
      </c>
      <c r="F196" s="274" t="s">
        <v>1869</v>
      </c>
      <c r="G196" s="272"/>
      <c r="H196" s="273" t="s">
        <v>1</v>
      </c>
      <c r="I196" s="275"/>
      <c r="J196" s="272"/>
      <c r="K196" s="272"/>
      <c r="L196" s="276"/>
      <c r="M196" s="277"/>
      <c r="N196" s="278"/>
      <c r="O196" s="278"/>
      <c r="P196" s="278"/>
      <c r="Q196" s="278"/>
      <c r="R196" s="278"/>
      <c r="S196" s="278"/>
      <c r="T196" s="27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80" t="s">
        <v>168</v>
      </c>
      <c r="AU196" s="280" t="s">
        <v>81</v>
      </c>
      <c r="AV196" s="14" t="s">
        <v>77</v>
      </c>
      <c r="AW196" s="14" t="s">
        <v>30</v>
      </c>
      <c r="AX196" s="14" t="s">
        <v>73</v>
      </c>
      <c r="AY196" s="280" t="s">
        <v>160</v>
      </c>
    </row>
    <row r="197" s="16" customFormat="1">
      <c r="A197" s="16"/>
      <c r="B197" s="303"/>
      <c r="C197" s="304"/>
      <c r="D197" s="261" t="s">
        <v>168</v>
      </c>
      <c r="E197" s="305" t="s">
        <v>1</v>
      </c>
      <c r="F197" s="306" t="s">
        <v>585</v>
      </c>
      <c r="G197" s="304"/>
      <c r="H197" s="307">
        <v>2.0659999999999998</v>
      </c>
      <c r="I197" s="308"/>
      <c r="J197" s="304"/>
      <c r="K197" s="304"/>
      <c r="L197" s="309"/>
      <c r="M197" s="310"/>
      <c r="N197" s="311"/>
      <c r="O197" s="311"/>
      <c r="P197" s="311"/>
      <c r="Q197" s="311"/>
      <c r="R197" s="311"/>
      <c r="S197" s="311"/>
      <c r="T197" s="312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T197" s="313" t="s">
        <v>168</v>
      </c>
      <c r="AU197" s="313" t="s">
        <v>81</v>
      </c>
      <c r="AV197" s="16" t="s">
        <v>101</v>
      </c>
      <c r="AW197" s="16" t="s">
        <v>30</v>
      </c>
      <c r="AX197" s="16" t="s">
        <v>73</v>
      </c>
      <c r="AY197" s="313" t="s">
        <v>160</v>
      </c>
    </row>
    <row r="198" s="13" customFormat="1">
      <c r="A198" s="13"/>
      <c r="B198" s="259"/>
      <c r="C198" s="260"/>
      <c r="D198" s="261" t="s">
        <v>168</v>
      </c>
      <c r="E198" s="262" t="s">
        <v>1</v>
      </c>
      <c r="F198" s="263" t="s">
        <v>1870</v>
      </c>
      <c r="G198" s="260"/>
      <c r="H198" s="264">
        <v>0.31</v>
      </c>
      <c r="I198" s="265"/>
      <c r="J198" s="260"/>
      <c r="K198" s="260"/>
      <c r="L198" s="266"/>
      <c r="M198" s="267"/>
      <c r="N198" s="268"/>
      <c r="O198" s="268"/>
      <c r="P198" s="268"/>
      <c r="Q198" s="268"/>
      <c r="R198" s="268"/>
      <c r="S198" s="268"/>
      <c r="T198" s="26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70" t="s">
        <v>168</v>
      </c>
      <c r="AU198" s="270" t="s">
        <v>81</v>
      </c>
      <c r="AV198" s="13" t="s">
        <v>81</v>
      </c>
      <c r="AW198" s="13" t="s">
        <v>30</v>
      </c>
      <c r="AX198" s="13" t="s">
        <v>73</v>
      </c>
      <c r="AY198" s="270" t="s">
        <v>160</v>
      </c>
    </row>
    <row r="199" s="14" customFormat="1">
      <c r="A199" s="14"/>
      <c r="B199" s="271"/>
      <c r="C199" s="272"/>
      <c r="D199" s="261" t="s">
        <v>168</v>
      </c>
      <c r="E199" s="273" t="s">
        <v>1</v>
      </c>
      <c r="F199" s="274" t="s">
        <v>1845</v>
      </c>
      <c r="G199" s="272"/>
      <c r="H199" s="273" t="s">
        <v>1</v>
      </c>
      <c r="I199" s="275"/>
      <c r="J199" s="272"/>
      <c r="K199" s="272"/>
      <c r="L199" s="276"/>
      <c r="M199" s="277"/>
      <c r="N199" s="278"/>
      <c r="O199" s="278"/>
      <c r="P199" s="278"/>
      <c r="Q199" s="278"/>
      <c r="R199" s="278"/>
      <c r="S199" s="278"/>
      <c r="T199" s="27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80" t="s">
        <v>168</v>
      </c>
      <c r="AU199" s="280" t="s">
        <v>81</v>
      </c>
      <c r="AV199" s="14" t="s">
        <v>77</v>
      </c>
      <c r="AW199" s="14" t="s">
        <v>30</v>
      </c>
      <c r="AX199" s="14" t="s">
        <v>73</v>
      </c>
      <c r="AY199" s="280" t="s">
        <v>160</v>
      </c>
    </row>
    <row r="200" s="15" customFormat="1">
      <c r="A200" s="15"/>
      <c r="B200" s="281"/>
      <c r="C200" s="282"/>
      <c r="D200" s="261" t="s">
        <v>168</v>
      </c>
      <c r="E200" s="283" t="s">
        <v>1</v>
      </c>
      <c r="F200" s="284" t="s">
        <v>171</v>
      </c>
      <c r="G200" s="282"/>
      <c r="H200" s="285">
        <v>2.3759999999999999</v>
      </c>
      <c r="I200" s="286"/>
      <c r="J200" s="282"/>
      <c r="K200" s="282"/>
      <c r="L200" s="287"/>
      <c r="M200" s="288"/>
      <c r="N200" s="289"/>
      <c r="O200" s="289"/>
      <c r="P200" s="289"/>
      <c r="Q200" s="289"/>
      <c r="R200" s="289"/>
      <c r="S200" s="289"/>
      <c r="T200" s="290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91" t="s">
        <v>168</v>
      </c>
      <c r="AU200" s="291" t="s">
        <v>81</v>
      </c>
      <c r="AV200" s="15" t="s">
        <v>166</v>
      </c>
      <c r="AW200" s="15" t="s">
        <v>30</v>
      </c>
      <c r="AX200" s="15" t="s">
        <v>77</v>
      </c>
      <c r="AY200" s="291" t="s">
        <v>160</v>
      </c>
    </row>
    <row r="201" s="2" customFormat="1" ht="21.75" customHeight="1">
      <c r="A201" s="39"/>
      <c r="B201" s="40"/>
      <c r="C201" s="245" t="s">
        <v>263</v>
      </c>
      <c r="D201" s="245" t="s">
        <v>162</v>
      </c>
      <c r="E201" s="246" t="s">
        <v>1871</v>
      </c>
      <c r="F201" s="247" t="s">
        <v>1872</v>
      </c>
      <c r="G201" s="248" t="s">
        <v>188</v>
      </c>
      <c r="H201" s="249">
        <v>0.35599999999999998</v>
      </c>
      <c r="I201" s="250"/>
      <c r="J201" s="251">
        <f>ROUND(I201*H201,2)</f>
        <v>0</v>
      </c>
      <c r="K201" s="252"/>
      <c r="L201" s="45"/>
      <c r="M201" s="253" t="s">
        <v>1</v>
      </c>
      <c r="N201" s="254" t="s">
        <v>38</v>
      </c>
      <c r="O201" s="92"/>
      <c r="P201" s="255">
        <f>O201*H201</f>
        <v>0</v>
      </c>
      <c r="Q201" s="255">
        <v>0</v>
      </c>
      <c r="R201" s="255">
        <f>Q201*H201</f>
        <v>0</v>
      </c>
      <c r="S201" s="255">
        <v>0</v>
      </c>
      <c r="T201" s="256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57" t="s">
        <v>166</v>
      </c>
      <c r="AT201" s="257" t="s">
        <v>162</v>
      </c>
      <c r="AU201" s="257" t="s">
        <v>81</v>
      </c>
      <c r="AY201" s="18" t="s">
        <v>160</v>
      </c>
      <c r="BE201" s="258">
        <f>IF(N201="základní",J201,0)</f>
        <v>0</v>
      </c>
      <c r="BF201" s="258">
        <f>IF(N201="snížená",J201,0)</f>
        <v>0</v>
      </c>
      <c r="BG201" s="258">
        <f>IF(N201="zákl. přenesená",J201,0)</f>
        <v>0</v>
      </c>
      <c r="BH201" s="258">
        <f>IF(N201="sníž. přenesená",J201,0)</f>
        <v>0</v>
      </c>
      <c r="BI201" s="258">
        <f>IF(N201="nulová",J201,0)</f>
        <v>0</v>
      </c>
      <c r="BJ201" s="18" t="s">
        <v>77</v>
      </c>
      <c r="BK201" s="258">
        <f>ROUND(I201*H201,2)</f>
        <v>0</v>
      </c>
      <c r="BL201" s="18" t="s">
        <v>166</v>
      </c>
      <c r="BM201" s="257" t="s">
        <v>1873</v>
      </c>
    </row>
    <row r="202" s="13" customFormat="1">
      <c r="A202" s="13"/>
      <c r="B202" s="259"/>
      <c r="C202" s="260"/>
      <c r="D202" s="261" t="s">
        <v>168</v>
      </c>
      <c r="E202" s="262" t="s">
        <v>1</v>
      </c>
      <c r="F202" s="263" t="s">
        <v>1874</v>
      </c>
      <c r="G202" s="260"/>
      <c r="H202" s="264">
        <v>0.35599999999999998</v>
      </c>
      <c r="I202" s="265"/>
      <c r="J202" s="260"/>
      <c r="K202" s="260"/>
      <c r="L202" s="266"/>
      <c r="M202" s="267"/>
      <c r="N202" s="268"/>
      <c r="O202" s="268"/>
      <c r="P202" s="268"/>
      <c r="Q202" s="268"/>
      <c r="R202" s="268"/>
      <c r="S202" s="268"/>
      <c r="T202" s="26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70" t="s">
        <v>168</v>
      </c>
      <c r="AU202" s="270" t="s">
        <v>81</v>
      </c>
      <c r="AV202" s="13" t="s">
        <v>81</v>
      </c>
      <c r="AW202" s="13" t="s">
        <v>30</v>
      </c>
      <c r="AX202" s="13" t="s">
        <v>73</v>
      </c>
      <c r="AY202" s="270" t="s">
        <v>160</v>
      </c>
    </row>
    <row r="203" s="14" customFormat="1">
      <c r="A203" s="14"/>
      <c r="B203" s="271"/>
      <c r="C203" s="272"/>
      <c r="D203" s="261" t="s">
        <v>168</v>
      </c>
      <c r="E203" s="273" t="s">
        <v>1</v>
      </c>
      <c r="F203" s="274" t="s">
        <v>1875</v>
      </c>
      <c r="G203" s="272"/>
      <c r="H203" s="273" t="s">
        <v>1</v>
      </c>
      <c r="I203" s="275"/>
      <c r="J203" s="272"/>
      <c r="K203" s="272"/>
      <c r="L203" s="276"/>
      <c r="M203" s="277"/>
      <c r="N203" s="278"/>
      <c r="O203" s="278"/>
      <c r="P203" s="278"/>
      <c r="Q203" s="278"/>
      <c r="R203" s="278"/>
      <c r="S203" s="278"/>
      <c r="T203" s="279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80" t="s">
        <v>168</v>
      </c>
      <c r="AU203" s="280" t="s">
        <v>81</v>
      </c>
      <c r="AV203" s="14" t="s">
        <v>77</v>
      </c>
      <c r="AW203" s="14" t="s">
        <v>30</v>
      </c>
      <c r="AX203" s="14" t="s">
        <v>73</v>
      </c>
      <c r="AY203" s="280" t="s">
        <v>160</v>
      </c>
    </row>
    <row r="204" s="15" customFormat="1">
      <c r="A204" s="15"/>
      <c r="B204" s="281"/>
      <c r="C204" s="282"/>
      <c r="D204" s="261" t="s">
        <v>168</v>
      </c>
      <c r="E204" s="283" t="s">
        <v>1</v>
      </c>
      <c r="F204" s="284" t="s">
        <v>171</v>
      </c>
      <c r="G204" s="282"/>
      <c r="H204" s="285">
        <v>0.35599999999999998</v>
      </c>
      <c r="I204" s="286"/>
      <c r="J204" s="282"/>
      <c r="K204" s="282"/>
      <c r="L204" s="287"/>
      <c r="M204" s="288"/>
      <c r="N204" s="289"/>
      <c r="O204" s="289"/>
      <c r="P204" s="289"/>
      <c r="Q204" s="289"/>
      <c r="R204" s="289"/>
      <c r="S204" s="289"/>
      <c r="T204" s="290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91" t="s">
        <v>168</v>
      </c>
      <c r="AU204" s="291" t="s">
        <v>81</v>
      </c>
      <c r="AV204" s="15" t="s">
        <v>166</v>
      </c>
      <c r="AW204" s="15" t="s">
        <v>30</v>
      </c>
      <c r="AX204" s="15" t="s">
        <v>77</v>
      </c>
      <c r="AY204" s="291" t="s">
        <v>160</v>
      </c>
    </row>
    <row r="205" s="2" customFormat="1" ht="33" customHeight="1">
      <c r="A205" s="39"/>
      <c r="B205" s="40"/>
      <c r="C205" s="245" t="s">
        <v>269</v>
      </c>
      <c r="D205" s="245" t="s">
        <v>162</v>
      </c>
      <c r="E205" s="246" t="s">
        <v>1876</v>
      </c>
      <c r="F205" s="247" t="s">
        <v>1877</v>
      </c>
      <c r="G205" s="248" t="s">
        <v>227</v>
      </c>
      <c r="H205" s="249">
        <v>14</v>
      </c>
      <c r="I205" s="250"/>
      <c r="J205" s="251">
        <f>ROUND(I205*H205,2)</f>
        <v>0</v>
      </c>
      <c r="K205" s="252"/>
      <c r="L205" s="45"/>
      <c r="M205" s="253" t="s">
        <v>1</v>
      </c>
      <c r="N205" s="254" t="s">
        <v>38</v>
      </c>
      <c r="O205" s="92"/>
      <c r="P205" s="255">
        <f>O205*H205</f>
        <v>0</v>
      </c>
      <c r="Q205" s="255">
        <v>0</v>
      </c>
      <c r="R205" s="255">
        <f>Q205*H205</f>
        <v>0</v>
      </c>
      <c r="S205" s="255">
        <v>0</v>
      </c>
      <c r="T205" s="256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57" t="s">
        <v>166</v>
      </c>
      <c r="AT205" s="257" t="s">
        <v>162</v>
      </c>
      <c r="AU205" s="257" t="s">
        <v>81</v>
      </c>
      <c r="AY205" s="18" t="s">
        <v>160</v>
      </c>
      <c r="BE205" s="258">
        <f>IF(N205="základní",J205,0)</f>
        <v>0</v>
      </c>
      <c r="BF205" s="258">
        <f>IF(N205="snížená",J205,0)</f>
        <v>0</v>
      </c>
      <c r="BG205" s="258">
        <f>IF(N205="zákl. přenesená",J205,0)</f>
        <v>0</v>
      </c>
      <c r="BH205" s="258">
        <f>IF(N205="sníž. přenesená",J205,0)</f>
        <v>0</v>
      </c>
      <c r="BI205" s="258">
        <f>IF(N205="nulová",J205,0)</f>
        <v>0</v>
      </c>
      <c r="BJ205" s="18" t="s">
        <v>77</v>
      </c>
      <c r="BK205" s="258">
        <f>ROUND(I205*H205,2)</f>
        <v>0</v>
      </c>
      <c r="BL205" s="18" t="s">
        <v>166</v>
      </c>
      <c r="BM205" s="257" t="s">
        <v>1878</v>
      </c>
    </row>
    <row r="206" s="13" customFormat="1">
      <c r="A206" s="13"/>
      <c r="B206" s="259"/>
      <c r="C206" s="260"/>
      <c r="D206" s="261" t="s">
        <v>168</v>
      </c>
      <c r="E206" s="262" t="s">
        <v>1</v>
      </c>
      <c r="F206" s="263" t="s">
        <v>1879</v>
      </c>
      <c r="G206" s="260"/>
      <c r="H206" s="264">
        <v>14</v>
      </c>
      <c r="I206" s="265"/>
      <c r="J206" s="260"/>
      <c r="K206" s="260"/>
      <c r="L206" s="266"/>
      <c r="M206" s="267"/>
      <c r="N206" s="268"/>
      <c r="O206" s="268"/>
      <c r="P206" s="268"/>
      <c r="Q206" s="268"/>
      <c r="R206" s="268"/>
      <c r="S206" s="268"/>
      <c r="T206" s="26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70" t="s">
        <v>168</v>
      </c>
      <c r="AU206" s="270" t="s">
        <v>81</v>
      </c>
      <c r="AV206" s="13" t="s">
        <v>81</v>
      </c>
      <c r="AW206" s="13" t="s">
        <v>30</v>
      </c>
      <c r="AX206" s="13" t="s">
        <v>73</v>
      </c>
      <c r="AY206" s="270" t="s">
        <v>160</v>
      </c>
    </row>
    <row r="207" s="15" customFormat="1">
      <c r="A207" s="15"/>
      <c r="B207" s="281"/>
      <c r="C207" s="282"/>
      <c r="D207" s="261" t="s">
        <v>168</v>
      </c>
      <c r="E207" s="283" t="s">
        <v>1</v>
      </c>
      <c r="F207" s="284" t="s">
        <v>171</v>
      </c>
      <c r="G207" s="282"/>
      <c r="H207" s="285">
        <v>14</v>
      </c>
      <c r="I207" s="286"/>
      <c r="J207" s="282"/>
      <c r="K207" s="282"/>
      <c r="L207" s="287"/>
      <c r="M207" s="288"/>
      <c r="N207" s="289"/>
      <c r="O207" s="289"/>
      <c r="P207" s="289"/>
      <c r="Q207" s="289"/>
      <c r="R207" s="289"/>
      <c r="S207" s="289"/>
      <c r="T207" s="290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91" t="s">
        <v>168</v>
      </c>
      <c r="AU207" s="291" t="s">
        <v>81</v>
      </c>
      <c r="AV207" s="15" t="s">
        <v>166</v>
      </c>
      <c r="AW207" s="15" t="s">
        <v>30</v>
      </c>
      <c r="AX207" s="15" t="s">
        <v>77</v>
      </c>
      <c r="AY207" s="291" t="s">
        <v>160</v>
      </c>
    </row>
    <row r="208" s="2" customFormat="1" ht="21.75" customHeight="1">
      <c r="A208" s="39"/>
      <c r="B208" s="40"/>
      <c r="C208" s="292" t="s">
        <v>274</v>
      </c>
      <c r="D208" s="292" t="s">
        <v>230</v>
      </c>
      <c r="E208" s="293" t="s">
        <v>1880</v>
      </c>
      <c r="F208" s="294" t="s">
        <v>1881</v>
      </c>
      <c r="G208" s="295" t="s">
        <v>528</v>
      </c>
      <c r="H208" s="296">
        <v>7</v>
      </c>
      <c r="I208" s="297"/>
      <c r="J208" s="298">
        <f>ROUND(I208*H208,2)</f>
        <v>0</v>
      </c>
      <c r="K208" s="299"/>
      <c r="L208" s="300"/>
      <c r="M208" s="301" t="s">
        <v>1</v>
      </c>
      <c r="N208" s="302" t="s">
        <v>38</v>
      </c>
      <c r="O208" s="92"/>
      <c r="P208" s="255">
        <f>O208*H208</f>
        <v>0</v>
      </c>
      <c r="Q208" s="255">
        <v>0</v>
      </c>
      <c r="R208" s="255">
        <f>Q208*H208</f>
        <v>0</v>
      </c>
      <c r="S208" s="255">
        <v>0</v>
      </c>
      <c r="T208" s="256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57" t="s">
        <v>214</v>
      </c>
      <c r="AT208" s="257" t="s">
        <v>230</v>
      </c>
      <c r="AU208" s="257" t="s">
        <v>81</v>
      </c>
      <c r="AY208" s="18" t="s">
        <v>160</v>
      </c>
      <c r="BE208" s="258">
        <f>IF(N208="základní",J208,0)</f>
        <v>0</v>
      </c>
      <c r="BF208" s="258">
        <f>IF(N208="snížená",J208,0)</f>
        <v>0</v>
      </c>
      <c r="BG208" s="258">
        <f>IF(N208="zákl. přenesená",J208,0)</f>
        <v>0</v>
      </c>
      <c r="BH208" s="258">
        <f>IF(N208="sníž. přenesená",J208,0)</f>
        <v>0</v>
      </c>
      <c r="BI208" s="258">
        <f>IF(N208="nulová",J208,0)</f>
        <v>0</v>
      </c>
      <c r="BJ208" s="18" t="s">
        <v>77</v>
      </c>
      <c r="BK208" s="258">
        <f>ROUND(I208*H208,2)</f>
        <v>0</v>
      </c>
      <c r="BL208" s="18" t="s">
        <v>166</v>
      </c>
      <c r="BM208" s="257" t="s">
        <v>1882</v>
      </c>
    </row>
    <row r="209" s="2" customFormat="1" ht="16.5" customHeight="1">
      <c r="A209" s="39"/>
      <c r="B209" s="40"/>
      <c r="C209" s="245" t="s">
        <v>279</v>
      </c>
      <c r="D209" s="245" t="s">
        <v>162</v>
      </c>
      <c r="E209" s="246" t="s">
        <v>1883</v>
      </c>
      <c r="F209" s="247" t="s">
        <v>1884</v>
      </c>
      <c r="G209" s="248" t="s">
        <v>1885</v>
      </c>
      <c r="H209" s="249">
        <v>2</v>
      </c>
      <c r="I209" s="250"/>
      <c r="J209" s="251">
        <f>ROUND(I209*H209,2)</f>
        <v>0</v>
      </c>
      <c r="K209" s="252"/>
      <c r="L209" s="45"/>
      <c r="M209" s="253" t="s">
        <v>1</v>
      </c>
      <c r="N209" s="254" t="s">
        <v>38</v>
      </c>
      <c r="O209" s="92"/>
      <c r="P209" s="255">
        <f>O209*H209</f>
        <v>0</v>
      </c>
      <c r="Q209" s="255">
        <v>0</v>
      </c>
      <c r="R209" s="255">
        <f>Q209*H209</f>
        <v>0</v>
      </c>
      <c r="S209" s="255">
        <v>0</v>
      </c>
      <c r="T209" s="256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57" t="s">
        <v>166</v>
      </c>
      <c r="AT209" s="257" t="s">
        <v>162</v>
      </c>
      <c r="AU209" s="257" t="s">
        <v>81</v>
      </c>
      <c r="AY209" s="18" t="s">
        <v>160</v>
      </c>
      <c r="BE209" s="258">
        <f>IF(N209="základní",J209,0)</f>
        <v>0</v>
      </c>
      <c r="BF209" s="258">
        <f>IF(N209="snížená",J209,0)</f>
        <v>0</v>
      </c>
      <c r="BG209" s="258">
        <f>IF(N209="zákl. přenesená",J209,0)</f>
        <v>0</v>
      </c>
      <c r="BH209" s="258">
        <f>IF(N209="sníž. přenesená",J209,0)</f>
        <v>0</v>
      </c>
      <c r="BI209" s="258">
        <f>IF(N209="nulová",J209,0)</f>
        <v>0</v>
      </c>
      <c r="BJ209" s="18" t="s">
        <v>77</v>
      </c>
      <c r="BK209" s="258">
        <f>ROUND(I209*H209,2)</f>
        <v>0</v>
      </c>
      <c r="BL209" s="18" t="s">
        <v>166</v>
      </c>
      <c r="BM209" s="257" t="s">
        <v>1886</v>
      </c>
    </row>
    <row r="210" s="2" customFormat="1" ht="16.5" customHeight="1">
      <c r="A210" s="39"/>
      <c r="B210" s="40"/>
      <c r="C210" s="292" t="s">
        <v>7</v>
      </c>
      <c r="D210" s="292" t="s">
        <v>230</v>
      </c>
      <c r="E210" s="293" t="s">
        <v>1887</v>
      </c>
      <c r="F210" s="294" t="s">
        <v>1888</v>
      </c>
      <c r="G210" s="295" t="s">
        <v>528</v>
      </c>
      <c r="H210" s="296">
        <v>2</v>
      </c>
      <c r="I210" s="297"/>
      <c r="J210" s="298">
        <f>ROUND(I210*H210,2)</f>
        <v>0</v>
      </c>
      <c r="K210" s="299"/>
      <c r="L210" s="300"/>
      <c r="M210" s="301" t="s">
        <v>1</v>
      </c>
      <c r="N210" s="302" t="s">
        <v>38</v>
      </c>
      <c r="O210" s="92"/>
      <c r="P210" s="255">
        <f>O210*H210</f>
        <v>0</v>
      </c>
      <c r="Q210" s="255">
        <v>0</v>
      </c>
      <c r="R210" s="255">
        <f>Q210*H210</f>
        <v>0</v>
      </c>
      <c r="S210" s="255">
        <v>0</v>
      </c>
      <c r="T210" s="256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57" t="s">
        <v>214</v>
      </c>
      <c r="AT210" s="257" t="s">
        <v>230</v>
      </c>
      <c r="AU210" s="257" t="s">
        <v>81</v>
      </c>
      <c r="AY210" s="18" t="s">
        <v>160</v>
      </c>
      <c r="BE210" s="258">
        <f>IF(N210="základní",J210,0)</f>
        <v>0</v>
      </c>
      <c r="BF210" s="258">
        <f>IF(N210="snížená",J210,0)</f>
        <v>0</v>
      </c>
      <c r="BG210" s="258">
        <f>IF(N210="zákl. přenesená",J210,0)</f>
        <v>0</v>
      </c>
      <c r="BH210" s="258">
        <f>IF(N210="sníž. přenesená",J210,0)</f>
        <v>0</v>
      </c>
      <c r="BI210" s="258">
        <f>IF(N210="nulová",J210,0)</f>
        <v>0</v>
      </c>
      <c r="BJ210" s="18" t="s">
        <v>77</v>
      </c>
      <c r="BK210" s="258">
        <f>ROUND(I210*H210,2)</f>
        <v>0</v>
      </c>
      <c r="BL210" s="18" t="s">
        <v>166</v>
      </c>
      <c r="BM210" s="257" t="s">
        <v>1889</v>
      </c>
    </row>
    <row r="211" s="2" customFormat="1" ht="21.75" customHeight="1">
      <c r="A211" s="39"/>
      <c r="B211" s="40"/>
      <c r="C211" s="245" t="s">
        <v>285</v>
      </c>
      <c r="D211" s="245" t="s">
        <v>162</v>
      </c>
      <c r="E211" s="246" t="s">
        <v>1890</v>
      </c>
      <c r="F211" s="247" t="s">
        <v>1891</v>
      </c>
      <c r="G211" s="248" t="s">
        <v>1885</v>
      </c>
      <c r="H211" s="249">
        <v>1</v>
      </c>
      <c r="I211" s="250"/>
      <c r="J211" s="251">
        <f>ROUND(I211*H211,2)</f>
        <v>0</v>
      </c>
      <c r="K211" s="252"/>
      <c r="L211" s="45"/>
      <c r="M211" s="253" t="s">
        <v>1</v>
      </c>
      <c r="N211" s="254" t="s">
        <v>38</v>
      </c>
      <c r="O211" s="92"/>
      <c r="P211" s="255">
        <f>O211*H211</f>
        <v>0</v>
      </c>
      <c r="Q211" s="255">
        <v>0</v>
      </c>
      <c r="R211" s="255">
        <f>Q211*H211</f>
        <v>0</v>
      </c>
      <c r="S211" s="255">
        <v>0</v>
      </c>
      <c r="T211" s="256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57" t="s">
        <v>166</v>
      </c>
      <c r="AT211" s="257" t="s">
        <v>162</v>
      </c>
      <c r="AU211" s="257" t="s">
        <v>81</v>
      </c>
      <c r="AY211" s="18" t="s">
        <v>160</v>
      </c>
      <c r="BE211" s="258">
        <f>IF(N211="základní",J211,0)</f>
        <v>0</v>
      </c>
      <c r="BF211" s="258">
        <f>IF(N211="snížená",J211,0)</f>
        <v>0</v>
      </c>
      <c r="BG211" s="258">
        <f>IF(N211="zákl. přenesená",J211,0)</f>
        <v>0</v>
      </c>
      <c r="BH211" s="258">
        <f>IF(N211="sníž. přenesená",J211,0)</f>
        <v>0</v>
      </c>
      <c r="BI211" s="258">
        <f>IF(N211="nulová",J211,0)</f>
        <v>0</v>
      </c>
      <c r="BJ211" s="18" t="s">
        <v>77</v>
      </c>
      <c r="BK211" s="258">
        <f>ROUND(I211*H211,2)</f>
        <v>0</v>
      </c>
      <c r="BL211" s="18" t="s">
        <v>166</v>
      </c>
      <c r="BM211" s="257" t="s">
        <v>1892</v>
      </c>
    </row>
    <row r="212" s="2" customFormat="1" ht="21.75" customHeight="1">
      <c r="A212" s="39"/>
      <c r="B212" s="40"/>
      <c r="C212" s="292" t="s">
        <v>287</v>
      </c>
      <c r="D212" s="292" t="s">
        <v>230</v>
      </c>
      <c r="E212" s="293" t="s">
        <v>1893</v>
      </c>
      <c r="F212" s="294" t="s">
        <v>1894</v>
      </c>
      <c r="G212" s="295" t="s">
        <v>528</v>
      </c>
      <c r="H212" s="296">
        <v>1</v>
      </c>
      <c r="I212" s="297"/>
      <c r="J212" s="298">
        <f>ROUND(I212*H212,2)</f>
        <v>0</v>
      </c>
      <c r="K212" s="299"/>
      <c r="L212" s="300"/>
      <c r="M212" s="301" t="s">
        <v>1</v>
      </c>
      <c r="N212" s="302" t="s">
        <v>38</v>
      </c>
      <c r="O212" s="92"/>
      <c r="P212" s="255">
        <f>O212*H212</f>
        <v>0</v>
      </c>
      <c r="Q212" s="255">
        <v>0</v>
      </c>
      <c r="R212" s="255">
        <f>Q212*H212</f>
        <v>0</v>
      </c>
      <c r="S212" s="255">
        <v>0</v>
      </c>
      <c r="T212" s="256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57" t="s">
        <v>214</v>
      </c>
      <c r="AT212" s="257" t="s">
        <v>230</v>
      </c>
      <c r="AU212" s="257" t="s">
        <v>81</v>
      </c>
      <c r="AY212" s="18" t="s">
        <v>160</v>
      </c>
      <c r="BE212" s="258">
        <f>IF(N212="základní",J212,0)</f>
        <v>0</v>
      </c>
      <c r="BF212" s="258">
        <f>IF(N212="snížená",J212,0)</f>
        <v>0</v>
      </c>
      <c r="BG212" s="258">
        <f>IF(N212="zákl. přenesená",J212,0)</f>
        <v>0</v>
      </c>
      <c r="BH212" s="258">
        <f>IF(N212="sníž. přenesená",J212,0)</f>
        <v>0</v>
      </c>
      <c r="BI212" s="258">
        <f>IF(N212="nulová",J212,0)</f>
        <v>0</v>
      </c>
      <c r="BJ212" s="18" t="s">
        <v>77</v>
      </c>
      <c r="BK212" s="258">
        <f>ROUND(I212*H212,2)</f>
        <v>0</v>
      </c>
      <c r="BL212" s="18" t="s">
        <v>166</v>
      </c>
      <c r="BM212" s="257" t="s">
        <v>1895</v>
      </c>
    </row>
    <row r="213" s="12" customFormat="1" ht="22.8" customHeight="1">
      <c r="A213" s="12"/>
      <c r="B213" s="229"/>
      <c r="C213" s="230"/>
      <c r="D213" s="231" t="s">
        <v>72</v>
      </c>
      <c r="E213" s="243" t="s">
        <v>1896</v>
      </c>
      <c r="F213" s="243" t="s">
        <v>1897</v>
      </c>
      <c r="G213" s="230"/>
      <c r="H213" s="230"/>
      <c r="I213" s="233"/>
      <c r="J213" s="244">
        <f>BK213</f>
        <v>0</v>
      </c>
      <c r="K213" s="230"/>
      <c r="L213" s="235"/>
      <c r="M213" s="236"/>
      <c r="N213" s="237"/>
      <c r="O213" s="237"/>
      <c r="P213" s="238">
        <f>SUM(P214:P220)</f>
        <v>0</v>
      </c>
      <c r="Q213" s="237"/>
      <c r="R213" s="238">
        <f>SUM(R214:R220)</f>
        <v>0</v>
      </c>
      <c r="S213" s="237"/>
      <c r="T213" s="239">
        <f>SUM(T214:T220)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40" t="s">
        <v>77</v>
      </c>
      <c r="AT213" s="241" t="s">
        <v>72</v>
      </c>
      <c r="AU213" s="241" t="s">
        <v>77</v>
      </c>
      <c r="AY213" s="240" t="s">
        <v>160</v>
      </c>
      <c r="BK213" s="242">
        <f>SUM(BK214:BK220)</f>
        <v>0</v>
      </c>
    </row>
    <row r="214" s="2" customFormat="1" ht="21.75" customHeight="1">
      <c r="A214" s="39"/>
      <c r="B214" s="40"/>
      <c r="C214" s="245" t="s">
        <v>293</v>
      </c>
      <c r="D214" s="245" t="s">
        <v>162</v>
      </c>
      <c r="E214" s="246" t="s">
        <v>1898</v>
      </c>
      <c r="F214" s="247" t="s">
        <v>1899</v>
      </c>
      <c r="G214" s="248" t="s">
        <v>165</v>
      </c>
      <c r="H214" s="249">
        <v>9.5</v>
      </c>
      <c r="I214" s="250"/>
      <c r="J214" s="251">
        <f>ROUND(I214*H214,2)</f>
        <v>0</v>
      </c>
      <c r="K214" s="252"/>
      <c r="L214" s="45"/>
      <c r="M214" s="253" t="s">
        <v>1</v>
      </c>
      <c r="N214" s="254" t="s">
        <v>38</v>
      </c>
      <c r="O214" s="92"/>
      <c r="P214" s="255">
        <f>O214*H214</f>
        <v>0</v>
      </c>
      <c r="Q214" s="255">
        <v>0</v>
      </c>
      <c r="R214" s="255">
        <f>Q214*H214</f>
        <v>0</v>
      </c>
      <c r="S214" s="255">
        <v>0</v>
      </c>
      <c r="T214" s="256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57" t="s">
        <v>166</v>
      </c>
      <c r="AT214" s="257" t="s">
        <v>162</v>
      </c>
      <c r="AU214" s="257" t="s">
        <v>81</v>
      </c>
      <c r="AY214" s="18" t="s">
        <v>160</v>
      </c>
      <c r="BE214" s="258">
        <f>IF(N214="základní",J214,0)</f>
        <v>0</v>
      </c>
      <c r="BF214" s="258">
        <f>IF(N214="snížená",J214,0)</f>
        <v>0</v>
      </c>
      <c r="BG214" s="258">
        <f>IF(N214="zákl. přenesená",J214,0)</f>
        <v>0</v>
      </c>
      <c r="BH214" s="258">
        <f>IF(N214="sníž. přenesená",J214,0)</f>
        <v>0</v>
      </c>
      <c r="BI214" s="258">
        <f>IF(N214="nulová",J214,0)</f>
        <v>0</v>
      </c>
      <c r="BJ214" s="18" t="s">
        <v>77</v>
      </c>
      <c r="BK214" s="258">
        <f>ROUND(I214*H214,2)</f>
        <v>0</v>
      </c>
      <c r="BL214" s="18" t="s">
        <v>166</v>
      </c>
      <c r="BM214" s="257" t="s">
        <v>1900</v>
      </c>
    </row>
    <row r="215" s="2" customFormat="1" ht="16.5" customHeight="1">
      <c r="A215" s="39"/>
      <c r="B215" s="40"/>
      <c r="C215" s="245" t="s">
        <v>298</v>
      </c>
      <c r="D215" s="245" t="s">
        <v>162</v>
      </c>
      <c r="E215" s="246" t="s">
        <v>1901</v>
      </c>
      <c r="F215" s="247" t="s">
        <v>1902</v>
      </c>
      <c r="G215" s="248" t="s">
        <v>165</v>
      </c>
      <c r="H215" s="249">
        <v>9.5</v>
      </c>
      <c r="I215" s="250"/>
      <c r="J215" s="251">
        <f>ROUND(I215*H215,2)</f>
        <v>0</v>
      </c>
      <c r="K215" s="252"/>
      <c r="L215" s="45"/>
      <c r="M215" s="253" t="s">
        <v>1</v>
      </c>
      <c r="N215" s="254" t="s">
        <v>38</v>
      </c>
      <c r="O215" s="92"/>
      <c r="P215" s="255">
        <f>O215*H215</f>
        <v>0</v>
      </c>
      <c r="Q215" s="255">
        <v>0</v>
      </c>
      <c r="R215" s="255">
        <f>Q215*H215</f>
        <v>0</v>
      </c>
      <c r="S215" s="255">
        <v>0</v>
      </c>
      <c r="T215" s="256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57" t="s">
        <v>166</v>
      </c>
      <c r="AT215" s="257" t="s">
        <v>162</v>
      </c>
      <c r="AU215" s="257" t="s">
        <v>81</v>
      </c>
      <c r="AY215" s="18" t="s">
        <v>160</v>
      </c>
      <c r="BE215" s="258">
        <f>IF(N215="základní",J215,0)</f>
        <v>0</v>
      </c>
      <c r="BF215" s="258">
        <f>IF(N215="snížená",J215,0)</f>
        <v>0</v>
      </c>
      <c r="BG215" s="258">
        <f>IF(N215="zákl. přenesená",J215,0)</f>
        <v>0</v>
      </c>
      <c r="BH215" s="258">
        <f>IF(N215="sníž. přenesená",J215,0)</f>
        <v>0</v>
      </c>
      <c r="BI215" s="258">
        <f>IF(N215="nulová",J215,0)</f>
        <v>0</v>
      </c>
      <c r="BJ215" s="18" t="s">
        <v>77</v>
      </c>
      <c r="BK215" s="258">
        <f>ROUND(I215*H215,2)</f>
        <v>0</v>
      </c>
      <c r="BL215" s="18" t="s">
        <v>166</v>
      </c>
      <c r="BM215" s="257" t="s">
        <v>1903</v>
      </c>
    </row>
    <row r="216" s="2" customFormat="1" ht="16.5" customHeight="1">
      <c r="A216" s="39"/>
      <c r="B216" s="40"/>
      <c r="C216" s="245" t="s">
        <v>304</v>
      </c>
      <c r="D216" s="245" t="s">
        <v>162</v>
      </c>
      <c r="E216" s="246" t="s">
        <v>1904</v>
      </c>
      <c r="F216" s="247" t="s">
        <v>1905</v>
      </c>
      <c r="G216" s="248" t="s">
        <v>165</v>
      </c>
      <c r="H216" s="249">
        <v>9.5</v>
      </c>
      <c r="I216" s="250"/>
      <c r="J216" s="251">
        <f>ROUND(I216*H216,2)</f>
        <v>0</v>
      </c>
      <c r="K216" s="252"/>
      <c r="L216" s="45"/>
      <c r="M216" s="253" t="s">
        <v>1</v>
      </c>
      <c r="N216" s="254" t="s">
        <v>38</v>
      </c>
      <c r="O216" s="92"/>
      <c r="P216" s="255">
        <f>O216*H216</f>
        <v>0</v>
      </c>
      <c r="Q216" s="255">
        <v>0</v>
      </c>
      <c r="R216" s="255">
        <f>Q216*H216</f>
        <v>0</v>
      </c>
      <c r="S216" s="255">
        <v>0</v>
      </c>
      <c r="T216" s="256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57" t="s">
        <v>166</v>
      </c>
      <c r="AT216" s="257" t="s">
        <v>162</v>
      </c>
      <c r="AU216" s="257" t="s">
        <v>81</v>
      </c>
      <c r="AY216" s="18" t="s">
        <v>160</v>
      </c>
      <c r="BE216" s="258">
        <f>IF(N216="základní",J216,0)</f>
        <v>0</v>
      </c>
      <c r="BF216" s="258">
        <f>IF(N216="snížená",J216,0)</f>
        <v>0</v>
      </c>
      <c r="BG216" s="258">
        <f>IF(N216="zákl. přenesená",J216,0)</f>
        <v>0</v>
      </c>
      <c r="BH216" s="258">
        <f>IF(N216="sníž. přenesená",J216,0)</f>
        <v>0</v>
      </c>
      <c r="BI216" s="258">
        <f>IF(N216="nulová",J216,0)</f>
        <v>0</v>
      </c>
      <c r="BJ216" s="18" t="s">
        <v>77</v>
      </c>
      <c r="BK216" s="258">
        <f>ROUND(I216*H216,2)</f>
        <v>0</v>
      </c>
      <c r="BL216" s="18" t="s">
        <v>166</v>
      </c>
      <c r="BM216" s="257" t="s">
        <v>1906</v>
      </c>
    </row>
    <row r="217" s="2" customFormat="1" ht="21.75" customHeight="1">
      <c r="A217" s="39"/>
      <c r="B217" s="40"/>
      <c r="C217" s="245" t="s">
        <v>309</v>
      </c>
      <c r="D217" s="245" t="s">
        <v>162</v>
      </c>
      <c r="E217" s="246" t="s">
        <v>1907</v>
      </c>
      <c r="F217" s="247" t="s">
        <v>1908</v>
      </c>
      <c r="G217" s="248" t="s">
        <v>165</v>
      </c>
      <c r="H217" s="249">
        <v>9.5</v>
      </c>
      <c r="I217" s="250"/>
      <c r="J217" s="251">
        <f>ROUND(I217*H217,2)</f>
        <v>0</v>
      </c>
      <c r="K217" s="252"/>
      <c r="L217" s="45"/>
      <c r="M217" s="253" t="s">
        <v>1</v>
      </c>
      <c r="N217" s="254" t="s">
        <v>38</v>
      </c>
      <c r="O217" s="92"/>
      <c r="P217" s="255">
        <f>O217*H217</f>
        <v>0</v>
      </c>
      <c r="Q217" s="255">
        <v>0</v>
      </c>
      <c r="R217" s="255">
        <f>Q217*H217</f>
        <v>0</v>
      </c>
      <c r="S217" s="255">
        <v>0</v>
      </c>
      <c r="T217" s="256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57" t="s">
        <v>166</v>
      </c>
      <c r="AT217" s="257" t="s">
        <v>162</v>
      </c>
      <c r="AU217" s="257" t="s">
        <v>81</v>
      </c>
      <c r="AY217" s="18" t="s">
        <v>160</v>
      </c>
      <c r="BE217" s="258">
        <f>IF(N217="základní",J217,0)</f>
        <v>0</v>
      </c>
      <c r="BF217" s="258">
        <f>IF(N217="snížená",J217,0)</f>
        <v>0</v>
      </c>
      <c r="BG217" s="258">
        <f>IF(N217="zákl. přenesená",J217,0)</f>
        <v>0</v>
      </c>
      <c r="BH217" s="258">
        <f>IF(N217="sníž. přenesená",J217,0)</f>
        <v>0</v>
      </c>
      <c r="BI217" s="258">
        <f>IF(N217="nulová",J217,0)</f>
        <v>0</v>
      </c>
      <c r="BJ217" s="18" t="s">
        <v>77</v>
      </c>
      <c r="BK217" s="258">
        <f>ROUND(I217*H217,2)</f>
        <v>0</v>
      </c>
      <c r="BL217" s="18" t="s">
        <v>166</v>
      </c>
      <c r="BM217" s="257" t="s">
        <v>1909</v>
      </c>
    </row>
    <row r="218" s="2" customFormat="1" ht="16.5" customHeight="1">
      <c r="A218" s="39"/>
      <c r="B218" s="40"/>
      <c r="C218" s="292" t="s">
        <v>319</v>
      </c>
      <c r="D218" s="292" t="s">
        <v>230</v>
      </c>
      <c r="E218" s="293" t="s">
        <v>1910</v>
      </c>
      <c r="F218" s="294" t="s">
        <v>1911</v>
      </c>
      <c r="G218" s="295" t="s">
        <v>528</v>
      </c>
      <c r="H218" s="296">
        <v>207.09999999999999</v>
      </c>
      <c r="I218" s="297"/>
      <c r="J218" s="298">
        <f>ROUND(I218*H218,2)</f>
        <v>0</v>
      </c>
      <c r="K218" s="299"/>
      <c r="L218" s="300"/>
      <c r="M218" s="301" t="s">
        <v>1</v>
      </c>
      <c r="N218" s="302" t="s">
        <v>38</v>
      </c>
      <c r="O218" s="92"/>
      <c r="P218" s="255">
        <f>O218*H218</f>
        <v>0</v>
      </c>
      <c r="Q218" s="255">
        <v>0</v>
      </c>
      <c r="R218" s="255">
        <f>Q218*H218</f>
        <v>0</v>
      </c>
      <c r="S218" s="255">
        <v>0</v>
      </c>
      <c r="T218" s="256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57" t="s">
        <v>214</v>
      </c>
      <c r="AT218" s="257" t="s">
        <v>230</v>
      </c>
      <c r="AU218" s="257" t="s">
        <v>81</v>
      </c>
      <c r="AY218" s="18" t="s">
        <v>160</v>
      </c>
      <c r="BE218" s="258">
        <f>IF(N218="základní",J218,0)</f>
        <v>0</v>
      </c>
      <c r="BF218" s="258">
        <f>IF(N218="snížená",J218,0)</f>
        <v>0</v>
      </c>
      <c r="BG218" s="258">
        <f>IF(N218="zákl. přenesená",J218,0)</f>
        <v>0</v>
      </c>
      <c r="BH218" s="258">
        <f>IF(N218="sníž. přenesená",J218,0)</f>
        <v>0</v>
      </c>
      <c r="BI218" s="258">
        <f>IF(N218="nulová",J218,0)</f>
        <v>0</v>
      </c>
      <c r="BJ218" s="18" t="s">
        <v>77</v>
      </c>
      <c r="BK218" s="258">
        <f>ROUND(I218*H218,2)</f>
        <v>0</v>
      </c>
      <c r="BL218" s="18" t="s">
        <v>166</v>
      </c>
      <c r="BM218" s="257" t="s">
        <v>1912</v>
      </c>
    </row>
    <row r="219" s="13" customFormat="1">
      <c r="A219" s="13"/>
      <c r="B219" s="259"/>
      <c r="C219" s="260"/>
      <c r="D219" s="261" t="s">
        <v>168</v>
      </c>
      <c r="E219" s="262" t="s">
        <v>1</v>
      </c>
      <c r="F219" s="263" t="s">
        <v>1913</v>
      </c>
      <c r="G219" s="260"/>
      <c r="H219" s="264">
        <v>207.09999999999999</v>
      </c>
      <c r="I219" s="265"/>
      <c r="J219" s="260"/>
      <c r="K219" s="260"/>
      <c r="L219" s="266"/>
      <c r="M219" s="267"/>
      <c r="N219" s="268"/>
      <c r="O219" s="268"/>
      <c r="P219" s="268"/>
      <c r="Q219" s="268"/>
      <c r="R219" s="268"/>
      <c r="S219" s="268"/>
      <c r="T219" s="26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70" t="s">
        <v>168</v>
      </c>
      <c r="AU219" s="270" t="s">
        <v>81</v>
      </c>
      <c r="AV219" s="13" t="s">
        <v>81</v>
      </c>
      <c r="AW219" s="13" t="s">
        <v>30</v>
      </c>
      <c r="AX219" s="13" t="s">
        <v>73</v>
      </c>
      <c r="AY219" s="270" t="s">
        <v>160</v>
      </c>
    </row>
    <row r="220" s="15" customFormat="1">
      <c r="A220" s="15"/>
      <c r="B220" s="281"/>
      <c r="C220" s="282"/>
      <c r="D220" s="261" t="s">
        <v>168</v>
      </c>
      <c r="E220" s="283" t="s">
        <v>1</v>
      </c>
      <c r="F220" s="284" t="s">
        <v>171</v>
      </c>
      <c r="G220" s="282"/>
      <c r="H220" s="285">
        <v>207.09999999999999</v>
      </c>
      <c r="I220" s="286"/>
      <c r="J220" s="282"/>
      <c r="K220" s="282"/>
      <c r="L220" s="287"/>
      <c r="M220" s="288"/>
      <c r="N220" s="289"/>
      <c r="O220" s="289"/>
      <c r="P220" s="289"/>
      <c r="Q220" s="289"/>
      <c r="R220" s="289"/>
      <c r="S220" s="289"/>
      <c r="T220" s="290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91" t="s">
        <v>168</v>
      </c>
      <c r="AU220" s="291" t="s">
        <v>81</v>
      </c>
      <c r="AV220" s="15" t="s">
        <v>166</v>
      </c>
      <c r="AW220" s="15" t="s">
        <v>30</v>
      </c>
      <c r="AX220" s="15" t="s">
        <v>77</v>
      </c>
      <c r="AY220" s="291" t="s">
        <v>160</v>
      </c>
    </row>
    <row r="221" s="12" customFormat="1" ht="22.8" customHeight="1">
      <c r="A221" s="12"/>
      <c r="B221" s="229"/>
      <c r="C221" s="230"/>
      <c r="D221" s="231" t="s">
        <v>72</v>
      </c>
      <c r="E221" s="243" t="s">
        <v>1914</v>
      </c>
      <c r="F221" s="243" t="s">
        <v>1915</v>
      </c>
      <c r="G221" s="230"/>
      <c r="H221" s="230"/>
      <c r="I221" s="233"/>
      <c r="J221" s="244">
        <f>BK221</f>
        <v>0</v>
      </c>
      <c r="K221" s="230"/>
      <c r="L221" s="235"/>
      <c r="M221" s="236"/>
      <c r="N221" s="237"/>
      <c r="O221" s="237"/>
      <c r="P221" s="238">
        <f>SUM(P222:P228)</f>
        <v>0</v>
      </c>
      <c r="Q221" s="237"/>
      <c r="R221" s="238">
        <f>SUM(R222:R228)</f>
        <v>0</v>
      </c>
      <c r="S221" s="237"/>
      <c r="T221" s="239">
        <f>SUM(T222:T228)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40" t="s">
        <v>77</v>
      </c>
      <c r="AT221" s="241" t="s">
        <v>72</v>
      </c>
      <c r="AU221" s="241" t="s">
        <v>77</v>
      </c>
      <c r="AY221" s="240" t="s">
        <v>160</v>
      </c>
      <c r="BK221" s="242">
        <f>SUM(BK222:BK228)</f>
        <v>0</v>
      </c>
    </row>
    <row r="222" s="2" customFormat="1" ht="21.75" customHeight="1">
      <c r="A222" s="39"/>
      <c r="B222" s="40"/>
      <c r="C222" s="245" t="s">
        <v>324</v>
      </c>
      <c r="D222" s="245" t="s">
        <v>162</v>
      </c>
      <c r="E222" s="246" t="s">
        <v>1898</v>
      </c>
      <c r="F222" s="247" t="s">
        <v>1899</v>
      </c>
      <c r="G222" s="248" t="s">
        <v>165</v>
      </c>
      <c r="H222" s="249">
        <v>105</v>
      </c>
      <c r="I222" s="250"/>
      <c r="J222" s="251">
        <f>ROUND(I222*H222,2)</f>
        <v>0</v>
      </c>
      <c r="K222" s="252"/>
      <c r="L222" s="45"/>
      <c r="M222" s="253" t="s">
        <v>1</v>
      </c>
      <c r="N222" s="254" t="s">
        <v>38</v>
      </c>
      <c r="O222" s="92"/>
      <c r="P222" s="255">
        <f>O222*H222</f>
        <v>0</v>
      </c>
      <c r="Q222" s="255">
        <v>0</v>
      </c>
      <c r="R222" s="255">
        <f>Q222*H222</f>
        <v>0</v>
      </c>
      <c r="S222" s="255">
        <v>0</v>
      </c>
      <c r="T222" s="256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57" t="s">
        <v>166</v>
      </c>
      <c r="AT222" s="257" t="s">
        <v>162</v>
      </c>
      <c r="AU222" s="257" t="s">
        <v>81</v>
      </c>
      <c r="AY222" s="18" t="s">
        <v>160</v>
      </c>
      <c r="BE222" s="258">
        <f>IF(N222="základní",J222,0)</f>
        <v>0</v>
      </c>
      <c r="BF222" s="258">
        <f>IF(N222="snížená",J222,0)</f>
        <v>0</v>
      </c>
      <c r="BG222" s="258">
        <f>IF(N222="zákl. přenesená",J222,0)</f>
        <v>0</v>
      </c>
      <c r="BH222" s="258">
        <f>IF(N222="sníž. přenesená",J222,0)</f>
        <v>0</v>
      </c>
      <c r="BI222" s="258">
        <f>IF(N222="nulová",J222,0)</f>
        <v>0</v>
      </c>
      <c r="BJ222" s="18" t="s">
        <v>77</v>
      </c>
      <c r="BK222" s="258">
        <f>ROUND(I222*H222,2)</f>
        <v>0</v>
      </c>
      <c r="BL222" s="18" t="s">
        <v>166</v>
      </c>
      <c r="BM222" s="257" t="s">
        <v>1916</v>
      </c>
    </row>
    <row r="223" s="2" customFormat="1" ht="16.5" customHeight="1">
      <c r="A223" s="39"/>
      <c r="B223" s="40"/>
      <c r="C223" s="245" t="s">
        <v>334</v>
      </c>
      <c r="D223" s="245" t="s">
        <v>162</v>
      </c>
      <c r="E223" s="246" t="s">
        <v>1901</v>
      </c>
      <c r="F223" s="247" t="s">
        <v>1902</v>
      </c>
      <c r="G223" s="248" t="s">
        <v>165</v>
      </c>
      <c r="H223" s="249">
        <v>105</v>
      </c>
      <c r="I223" s="250"/>
      <c r="J223" s="251">
        <f>ROUND(I223*H223,2)</f>
        <v>0</v>
      </c>
      <c r="K223" s="252"/>
      <c r="L223" s="45"/>
      <c r="M223" s="253" t="s">
        <v>1</v>
      </c>
      <c r="N223" s="254" t="s">
        <v>38</v>
      </c>
      <c r="O223" s="92"/>
      <c r="P223" s="255">
        <f>O223*H223</f>
        <v>0</v>
      </c>
      <c r="Q223" s="255">
        <v>0</v>
      </c>
      <c r="R223" s="255">
        <f>Q223*H223</f>
        <v>0</v>
      </c>
      <c r="S223" s="255">
        <v>0</v>
      </c>
      <c r="T223" s="256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57" t="s">
        <v>166</v>
      </c>
      <c r="AT223" s="257" t="s">
        <v>162</v>
      </c>
      <c r="AU223" s="257" t="s">
        <v>81</v>
      </c>
      <c r="AY223" s="18" t="s">
        <v>160</v>
      </c>
      <c r="BE223" s="258">
        <f>IF(N223="základní",J223,0)</f>
        <v>0</v>
      </c>
      <c r="BF223" s="258">
        <f>IF(N223="snížená",J223,0)</f>
        <v>0</v>
      </c>
      <c r="BG223" s="258">
        <f>IF(N223="zákl. přenesená",J223,0)</f>
        <v>0</v>
      </c>
      <c r="BH223" s="258">
        <f>IF(N223="sníž. přenesená",J223,0)</f>
        <v>0</v>
      </c>
      <c r="BI223" s="258">
        <f>IF(N223="nulová",J223,0)</f>
        <v>0</v>
      </c>
      <c r="BJ223" s="18" t="s">
        <v>77</v>
      </c>
      <c r="BK223" s="258">
        <f>ROUND(I223*H223,2)</f>
        <v>0</v>
      </c>
      <c r="BL223" s="18" t="s">
        <v>166</v>
      </c>
      <c r="BM223" s="257" t="s">
        <v>1917</v>
      </c>
    </row>
    <row r="224" s="2" customFormat="1" ht="16.5" customHeight="1">
      <c r="A224" s="39"/>
      <c r="B224" s="40"/>
      <c r="C224" s="245" t="s">
        <v>339</v>
      </c>
      <c r="D224" s="245" t="s">
        <v>162</v>
      </c>
      <c r="E224" s="246" t="s">
        <v>1904</v>
      </c>
      <c r="F224" s="247" t="s">
        <v>1905</v>
      </c>
      <c r="G224" s="248" t="s">
        <v>165</v>
      </c>
      <c r="H224" s="249">
        <v>105</v>
      </c>
      <c r="I224" s="250"/>
      <c r="J224" s="251">
        <f>ROUND(I224*H224,2)</f>
        <v>0</v>
      </c>
      <c r="K224" s="252"/>
      <c r="L224" s="45"/>
      <c r="M224" s="253" t="s">
        <v>1</v>
      </c>
      <c r="N224" s="254" t="s">
        <v>38</v>
      </c>
      <c r="O224" s="92"/>
      <c r="P224" s="255">
        <f>O224*H224</f>
        <v>0</v>
      </c>
      <c r="Q224" s="255">
        <v>0</v>
      </c>
      <c r="R224" s="255">
        <f>Q224*H224</f>
        <v>0</v>
      </c>
      <c r="S224" s="255">
        <v>0</v>
      </c>
      <c r="T224" s="256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57" t="s">
        <v>166</v>
      </c>
      <c r="AT224" s="257" t="s">
        <v>162</v>
      </c>
      <c r="AU224" s="257" t="s">
        <v>81</v>
      </c>
      <c r="AY224" s="18" t="s">
        <v>160</v>
      </c>
      <c r="BE224" s="258">
        <f>IF(N224="základní",J224,0)</f>
        <v>0</v>
      </c>
      <c r="BF224" s="258">
        <f>IF(N224="snížená",J224,0)</f>
        <v>0</v>
      </c>
      <c r="BG224" s="258">
        <f>IF(N224="zákl. přenesená",J224,0)</f>
        <v>0</v>
      </c>
      <c r="BH224" s="258">
        <f>IF(N224="sníž. přenesená",J224,0)</f>
        <v>0</v>
      </c>
      <c r="BI224" s="258">
        <f>IF(N224="nulová",J224,0)</f>
        <v>0</v>
      </c>
      <c r="BJ224" s="18" t="s">
        <v>77</v>
      </c>
      <c r="BK224" s="258">
        <f>ROUND(I224*H224,2)</f>
        <v>0</v>
      </c>
      <c r="BL224" s="18" t="s">
        <v>166</v>
      </c>
      <c r="BM224" s="257" t="s">
        <v>1918</v>
      </c>
    </row>
    <row r="225" s="2" customFormat="1" ht="21.75" customHeight="1">
      <c r="A225" s="39"/>
      <c r="B225" s="40"/>
      <c r="C225" s="245" t="s">
        <v>343</v>
      </c>
      <c r="D225" s="245" t="s">
        <v>162</v>
      </c>
      <c r="E225" s="246" t="s">
        <v>1919</v>
      </c>
      <c r="F225" s="247" t="s">
        <v>1920</v>
      </c>
      <c r="G225" s="248" t="s">
        <v>165</v>
      </c>
      <c r="H225" s="249">
        <v>105</v>
      </c>
      <c r="I225" s="250"/>
      <c r="J225" s="251">
        <f>ROUND(I225*H225,2)</f>
        <v>0</v>
      </c>
      <c r="K225" s="252"/>
      <c r="L225" s="45"/>
      <c r="M225" s="253" t="s">
        <v>1</v>
      </c>
      <c r="N225" s="254" t="s">
        <v>38</v>
      </c>
      <c r="O225" s="92"/>
      <c r="P225" s="255">
        <f>O225*H225</f>
        <v>0</v>
      </c>
      <c r="Q225" s="255">
        <v>0</v>
      </c>
      <c r="R225" s="255">
        <f>Q225*H225</f>
        <v>0</v>
      </c>
      <c r="S225" s="255">
        <v>0</v>
      </c>
      <c r="T225" s="256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57" t="s">
        <v>166</v>
      </c>
      <c r="AT225" s="257" t="s">
        <v>162</v>
      </c>
      <c r="AU225" s="257" t="s">
        <v>81</v>
      </c>
      <c r="AY225" s="18" t="s">
        <v>160</v>
      </c>
      <c r="BE225" s="258">
        <f>IF(N225="základní",J225,0)</f>
        <v>0</v>
      </c>
      <c r="BF225" s="258">
        <f>IF(N225="snížená",J225,0)</f>
        <v>0</v>
      </c>
      <c r="BG225" s="258">
        <f>IF(N225="zákl. přenesená",J225,0)</f>
        <v>0</v>
      </c>
      <c r="BH225" s="258">
        <f>IF(N225="sníž. přenesená",J225,0)</f>
        <v>0</v>
      </c>
      <c r="BI225" s="258">
        <f>IF(N225="nulová",J225,0)</f>
        <v>0</v>
      </c>
      <c r="BJ225" s="18" t="s">
        <v>77</v>
      </c>
      <c r="BK225" s="258">
        <f>ROUND(I225*H225,2)</f>
        <v>0</v>
      </c>
      <c r="BL225" s="18" t="s">
        <v>166</v>
      </c>
      <c r="BM225" s="257" t="s">
        <v>1921</v>
      </c>
    </row>
    <row r="226" s="2" customFormat="1" ht="16.5" customHeight="1">
      <c r="A226" s="39"/>
      <c r="B226" s="40"/>
      <c r="C226" s="292" t="s">
        <v>348</v>
      </c>
      <c r="D226" s="292" t="s">
        <v>230</v>
      </c>
      <c r="E226" s="293" t="s">
        <v>1922</v>
      </c>
      <c r="F226" s="294" t="s">
        <v>1923</v>
      </c>
      <c r="G226" s="295" t="s">
        <v>165</v>
      </c>
      <c r="H226" s="296">
        <v>113.40000000000001</v>
      </c>
      <c r="I226" s="297"/>
      <c r="J226" s="298">
        <f>ROUND(I226*H226,2)</f>
        <v>0</v>
      </c>
      <c r="K226" s="299"/>
      <c r="L226" s="300"/>
      <c r="M226" s="301" t="s">
        <v>1</v>
      </c>
      <c r="N226" s="302" t="s">
        <v>38</v>
      </c>
      <c r="O226" s="92"/>
      <c r="P226" s="255">
        <f>O226*H226</f>
        <v>0</v>
      </c>
      <c r="Q226" s="255">
        <v>0</v>
      </c>
      <c r="R226" s="255">
        <f>Q226*H226</f>
        <v>0</v>
      </c>
      <c r="S226" s="255">
        <v>0</v>
      </c>
      <c r="T226" s="256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57" t="s">
        <v>214</v>
      </c>
      <c r="AT226" s="257" t="s">
        <v>230</v>
      </c>
      <c r="AU226" s="257" t="s">
        <v>81</v>
      </c>
      <c r="AY226" s="18" t="s">
        <v>160</v>
      </c>
      <c r="BE226" s="258">
        <f>IF(N226="základní",J226,0)</f>
        <v>0</v>
      </c>
      <c r="BF226" s="258">
        <f>IF(N226="snížená",J226,0)</f>
        <v>0</v>
      </c>
      <c r="BG226" s="258">
        <f>IF(N226="zákl. přenesená",J226,0)</f>
        <v>0</v>
      </c>
      <c r="BH226" s="258">
        <f>IF(N226="sníž. přenesená",J226,0)</f>
        <v>0</v>
      </c>
      <c r="BI226" s="258">
        <f>IF(N226="nulová",J226,0)</f>
        <v>0</v>
      </c>
      <c r="BJ226" s="18" t="s">
        <v>77</v>
      </c>
      <c r="BK226" s="258">
        <f>ROUND(I226*H226,2)</f>
        <v>0</v>
      </c>
      <c r="BL226" s="18" t="s">
        <v>166</v>
      </c>
      <c r="BM226" s="257" t="s">
        <v>1924</v>
      </c>
    </row>
    <row r="227" s="13" customFormat="1">
      <c r="A227" s="13"/>
      <c r="B227" s="259"/>
      <c r="C227" s="260"/>
      <c r="D227" s="261" t="s">
        <v>168</v>
      </c>
      <c r="E227" s="262" t="s">
        <v>1</v>
      </c>
      <c r="F227" s="263" t="s">
        <v>1925</v>
      </c>
      <c r="G227" s="260"/>
      <c r="H227" s="264">
        <v>113.40000000000001</v>
      </c>
      <c r="I227" s="265"/>
      <c r="J227" s="260"/>
      <c r="K227" s="260"/>
      <c r="L227" s="266"/>
      <c r="M227" s="267"/>
      <c r="N227" s="268"/>
      <c r="O227" s="268"/>
      <c r="P227" s="268"/>
      <c r="Q227" s="268"/>
      <c r="R227" s="268"/>
      <c r="S227" s="268"/>
      <c r="T227" s="26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70" t="s">
        <v>168</v>
      </c>
      <c r="AU227" s="270" t="s">
        <v>81</v>
      </c>
      <c r="AV227" s="13" t="s">
        <v>81</v>
      </c>
      <c r="AW227" s="13" t="s">
        <v>30</v>
      </c>
      <c r="AX227" s="13" t="s">
        <v>73</v>
      </c>
      <c r="AY227" s="270" t="s">
        <v>160</v>
      </c>
    </row>
    <row r="228" s="15" customFormat="1">
      <c r="A228" s="15"/>
      <c r="B228" s="281"/>
      <c r="C228" s="282"/>
      <c r="D228" s="261" t="s">
        <v>168</v>
      </c>
      <c r="E228" s="283" t="s">
        <v>1</v>
      </c>
      <c r="F228" s="284" t="s">
        <v>171</v>
      </c>
      <c r="G228" s="282"/>
      <c r="H228" s="285">
        <v>113.40000000000001</v>
      </c>
      <c r="I228" s="286"/>
      <c r="J228" s="282"/>
      <c r="K228" s="282"/>
      <c r="L228" s="287"/>
      <c r="M228" s="288"/>
      <c r="N228" s="289"/>
      <c r="O228" s="289"/>
      <c r="P228" s="289"/>
      <c r="Q228" s="289"/>
      <c r="R228" s="289"/>
      <c r="S228" s="289"/>
      <c r="T228" s="290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91" t="s">
        <v>168</v>
      </c>
      <c r="AU228" s="291" t="s">
        <v>81</v>
      </c>
      <c r="AV228" s="15" t="s">
        <v>166</v>
      </c>
      <c r="AW228" s="15" t="s">
        <v>30</v>
      </c>
      <c r="AX228" s="15" t="s">
        <v>77</v>
      </c>
      <c r="AY228" s="291" t="s">
        <v>160</v>
      </c>
    </row>
    <row r="229" s="12" customFormat="1" ht="22.8" customHeight="1">
      <c r="A229" s="12"/>
      <c r="B229" s="229"/>
      <c r="C229" s="230"/>
      <c r="D229" s="231" t="s">
        <v>72</v>
      </c>
      <c r="E229" s="243" t="s">
        <v>1926</v>
      </c>
      <c r="F229" s="243" t="s">
        <v>1927</v>
      </c>
      <c r="G229" s="230"/>
      <c r="H229" s="230"/>
      <c r="I229" s="233"/>
      <c r="J229" s="244">
        <f>BK229</f>
        <v>0</v>
      </c>
      <c r="K229" s="230"/>
      <c r="L229" s="235"/>
      <c r="M229" s="236"/>
      <c r="N229" s="237"/>
      <c r="O229" s="237"/>
      <c r="P229" s="238">
        <f>SUM(P230:P236)</f>
        <v>0</v>
      </c>
      <c r="Q229" s="237"/>
      <c r="R229" s="238">
        <f>SUM(R230:R236)</f>
        <v>0</v>
      </c>
      <c r="S229" s="237"/>
      <c r="T229" s="239">
        <f>SUM(T230:T236)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40" t="s">
        <v>77</v>
      </c>
      <c r="AT229" s="241" t="s">
        <v>72</v>
      </c>
      <c r="AU229" s="241" t="s">
        <v>77</v>
      </c>
      <c r="AY229" s="240" t="s">
        <v>160</v>
      </c>
      <c r="BK229" s="242">
        <f>SUM(BK230:BK236)</f>
        <v>0</v>
      </c>
    </row>
    <row r="230" s="2" customFormat="1" ht="21.75" customHeight="1">
      <c r="A230" s="39"/>
      <c r="B230" s="40"/>
      <c r="C230" s="245" t="s">
        <v>353</v>
      </c>
      <c r="D230" s="245" t="s">
        <v>162</v>
      </c>
      <c r="E230" s="246" t="s">
        <v>1898</v>
      </c>
      <c r="F230" s="247" t="s">
        <v>1899</v>
      </c>
      <c r="G230" s="248" t="s">
        <v>165</v>
      </c>
      <c r="H230" s="249">
        <v>77</v>
      </c>
      <c r="I230" s="250"/>
      <c r="J230" s="251">
        <f>ROUND(I230*H230,2)</f>
        <v>0</v>
      </c>
      <c r="K230" s="252"/>
      <c r="L230" s="45"/>
      <c r="M230" s="253" t="s">
        <v>1</v>
      </c>
      <c r="N230" s="254" t="s">
        <v>38</v>
      </c>
      <c r="O230" s="92"/>
      <c r="P230" s="255">
        <f>O230*H230</f>
        <v>0</v>
      </c>
      <c r="Q230" s="255">
        <v>0</v>
      </c>
      <c r="R230" s="255">
        <f>Q230*H230</f>
        <v>0</v>
      </c>
      <c r="S230" s="255">
        <v>0</v>
      </c>
      <c r="T230" s="256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57" t="s">
        <v>166</v>
      </c>
      <c r="AT230" s="257" t="s">
        <v>162</v>
      </c>
      <c r="AU230" s="257" t="s">
        <v>81</v>
      </c>
      <c r="AY230" s="18" t="s">
        <v>160</v>
      </c>
      <c r="BE230" s="258">
        <f>IF(N230="základní",J230,0)</f>
        <v>0</v>
      </c>
      <c r="BF230" s="258">
        <f>IF(N230="snížená",J230,0)</f>
        <v>0</v>
      </c>
      <c r="BG230" s="258">
        <f>IF(N230="zákl. přenesená",J230,0)</f>
        <v>0</v>
      </c>
      <c r="BH230" s="258">
        <f>IF(N230="sníž. přenesená",J230,0)</f>
        <v>0</v>
      </c>
      <c r="BI230" s="258">
        <f>IF(N230="nulová",J230,0)</f>
        <v>0</v>
      </c>
      <c r="BJ230" s="18" t="s">
        <v>77</v>
      </c>
      <c r="BK230" s="258">
        <f>ROUND(I230*H230,2)</f>
        <v>0</v>
      </c>
      <c r="BL230" s="18" t="s">
        <v>166</v>
      </c>
      <c r="BM230" s="257" t="s">
        <v>1928</v>
      </c>
    </row>
    <row r="231" s="2" customFormat="1" ht="16.5" customHeight="1">
      <c r="A231" s="39"/>
      <c r="B231" s="40"/>
      <c r="C231" s="245" t="s">
        <v>358</v>
      </c>
      <c r="D231" s="245" t="s">
        <v>162</v>
      </c>
      <c r="E231" s="246" t="s">
        <v>1901</v>
      </c>
      <c r="F231" s="247" t="s">
        <v>1902</v>
      </c>
      <c r="G231" s="248" t="s">
        <v>165</v>
      </c>
      <c r="H231" s="249">
        <v>77</v>
      </c>
      <c r="I231" s="250"/>
      <c r="J231" s="251">
        <f>ROUND(I231*H231,2)</f>
        <v>0</v>
      </c>
      <c r="K231" s="252"/>
      <c r="L231" s="45"/>
      <c r="M231" s="253" t="s">
        <v>1</v>
      </c>
      <c r="N231" s="254" t="s">
        <v>38</v>
      </c>
      <c r="O231" s="92"/>
      <c r="P231" s="255">
        <f>O231*H231</f>
        <v>0</v>
      </c>
      <c r="Q231" s="255">
        <v>0</v>
      </c>
      <c r="R231" s="255">
        <f>Q231*H231</f>
        <v>0</v>
      </c>
      <c r="S231" s="255">
        <v>0</v>
      </c>
      <c r="T231" s="256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57" t="s">
        <v>166</v>
      </c>
      <c r="AT231" s="257" t="s">
        <v>162</v>
      </c>
      <c r="AU231" s="257" t="s">
        <v>81</v>
      </c>
      <c r="AY231" s="18" t="s">
        <v>160</v>
      </c>
      <c r="BE231" s="258">
        <f>IF(N231="základní",J231,0)</f>
        <v>0</v>
      </c>
      <c r="BF231" s="258">
        <f>IF(N231="snížená",J231,0)</f>
        <v>0</v>
      </c>
      <c r="BG231" s="258">
        <f>IF(N231="zákl. přenesená",J231,0)</f>
        <v>0</v>
      </c>
      <c r="BH231" s="258">
        <f>IF(N231="sníž. přenesená",J231,0)</f>
        <v>0</v>
      </c>
      <c r="BI231" s="258">
        <f>IF(N231="nulová",J231,0)</f>
        <v>0</v>
      </c>
      <c r="BJ231" s="18" t="s">
        <v>77</v>
      </c>
      <c r="BK231" s="258">
        <f>ROUND(I231*H231,2)</f>
        <v>0</v>
      </c>
      <c r="BL231" s="18" t="s">
        <v>166</v>
      </c>
      <c r="BM231" s="257" t="s">
        <v>1929</v>
      </c>
    </row>
    <row r="232" s="2" customFormat="1" ht="16.5" customHeight="1">
      <c r="A232" s="39"/>
      <c r="B232" s="40"/>
      <c r="C232" s="245" t="s">
        <v>363</v>
      </c>
      <c r="D232" s="245" t="s">
        <v>162</v>
      </c>
      <c r="E232" s="246" t="s">
        <v>1930</v>
      </c>
      <c r="F232" s="247" t="s">
        <v>1931</v>
      </c>
      <c r="G232" s="248" t="s">
        <v>165</v>
      </c>
      <c r="H232" s="249">
        <v>77</v>
      </c>
      <c r="I232" s="250"/>
      <c r="J232" s="251">
        <f>ROUND(I232*H232,2)</f>
        <v>0</v>
      </c>
      <c r="K232" s="252"/>
      <c r="L232" s="45"/>
      <c r="M232" s="253" t="s">
        <v>1</v>
      </c>
      <c r="N232" s="254" t="s">
        <v>38</v>
      </c>
      <c r="O232" s="92"/>
      <c r="P232" s="255">
        <f>O232*H232</f>
        <v>0</v>
      </c>
      <c r="Q232" s="255">
        <v>0</v>
      </c>
      <c r="R232" s="255">
        <f>Q232*H232</f>
        <v>0</v>
      </c>
      <c r="S232" s="255">
        <v>0</v>
      </c>
      <c r="T232" s="256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57" t="s">
        <v>166</v>
      </c>
      <c r="AT232" s="257" t="s">
        <v>162</v>
      </c>
      <c r="AU232" s="257" t="s">
        <v>81</v>
      </c>
      <c r="AY232" s="18" t="s">
        <v>160</v>
      </c>
      <c r="BE232" s="258">
        <f>IF(N232="základní",J232,0)</f>
        <v>0</v>
      </c>
      <c r="BF232" s="258">
        <f>IF(N232="snížená",J232,0)</f>
        <v>0</v>
      </c>
      <c r="BG232" s="258">
        <f>IF(N232="zákl. přenesená",J232,0)</f>
        <v>0</v>
      </c>
      <c r="BH232" s="258">
        <f>IF(N232="sníž. přenesená",J232,0)</f>
        <v>0</v>
      </c>
      <c r="BI232" s="258">
        <f>IF(N232="nulová",J232,0)</f>
        <v>0</v>
      </c>
      <c r="BJ232" s="18" t="s">
        <v>77</v>
      </c>
      <c r="BK232" s="258">
        <f>ROUND(I232*H232,2)</f>
        <v>0</v>
      </c>
      <c r="BL232" s="18" t="s">
        <v>166</v>
      </c>
      <c r="BM232" s="257" t="s">
        <v>1932</v>
      </c>
    </row>
    <row r="233" s="2" customFormat="1" ht="21.75" customHeight="1">
      <c r="A233" s="39"/>
      <c r="B233" s="40"/>
      <c r="C233" s="245" t="s">
        <v>368</v>
      </c>
      <c r="D233" s="245" t="s">
        <v>162</v>
      </c>
      <c r="E233" s="246" t="s">
        <v>1933</v>
      </c>
      <c r="F233" s="247" t="s">
        <v>1934</v>
      </c>
      <c r="G233" s="248" t="s">
        <v>165</v>
      </c>
      <c r="H233" s="249">
        <v>77</v>
      </c>
      <c r="I233" s="250"/>
      <c r="J233" s="251">
        <f>ROUND(I233*H233,2)</f>
        <v>0</v>
      </c>
      <c r="K233" s="252"/>
      <c r="L233" s="45"/>
      <c r="M233" s="253" t="s">
        <v>1</v>
      </c>
      <c r="N233" s="254" t="s">
        <v>38</v>
      </c>
      <c r="O233" s="92"/>
      <c r="P233" s="255">
        <f>O233*H233</f>
        <v>0</v>
      </c>
      <c r="Q233" s="255">
        <v>0</v>
      </c>
      <c r="R233" s="255">
        <f>Q233*H233</f>
        <v>0</v>
      </c>
      <c r="S233" s="255">
        <v>0</v>
      </c>
      <c r="T233" s="256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57" t="s">
        <v>166</v>
      </c>
      <c r="AT233" s="257" t="s">
        <v>162</v>
      </c>
      <c r="AU233" s="257" t="s">
        <v>81</v>
      </c>
      <c r="AY233" s="18" t="s">
        <v>160</v>
      </c>
      <c r="BE233" s="258">
        <f>IF(N233="základní",J233,0)</f>
        <v>0</v>
      </c>
      <c r="BF233" s="258">
        <f>IF(N233="snížená",J233,0)</f>
        <v>0</v>
      </c>
      <c r="BG233" s="258">
        <f>IF(N233="zákl. přenesená",J233,0)</f>
        <v>0</v>
      </c>
      <c r="BH233" s="258">
        <f>IF(N233="sníž. přenesená",J233,0)</f>
        <v>0</v>
      </c>
      <c r="BI233" s="258">
        <f>IF(N233="nulová",J233,0)</f>
        <v>0</v>
      </c>
      <c r="BJ233" s="18" t="s">
        <v>77</v>
      </c>
      <c r="BK233" s="258">
        <f>ROUND(I233*H233,2)</f>
        <v>0</v>
      </c>
      <c r="BL233" s="18" t="s">
        <v>166</v>
      </c>
      <c r="BM233" s="257" t="s">
        <v>1935</v>
      </c>
    </row>
    <row r="234" s="2" customFormat="1" ht="16.5" customHeight="1">
      <c r="A234" s="39"/>
      <c r="B234" s="40"/>
      <c r="C234" s="292" t="s">
        <v>375</v>
      </c>
      <c r="D234" s="292" t="s">
        <v>230</v>
      </c>
      <c r="E234" s="293" t="s">
        <v>1936</v>
      </c>
      <c r="F234" s="294" t="s">
        <v>1937</v>
      </c>
      <c r="G234" s="295" t="s">
        <v>165</v>
      </c>
      <c r="H234" s="296">
        <v>80.849999999999994</v>
      </c>
      <c r="I234" s="297"/>
      <c r="J234" s="298">
        <f>ROUND(I234*H234,2)</f>
        <v>0</v>
      </c>
      <c r="K234" s="299"/>
      <c r="L234" s="300"/>
      <c r="M234" s="301" t="s">
        <v>1</v>
      </c>
      <c r="N234" s="302" t="s">
        <v>38</v>
      </c>
      <c r="O234" s="92"/>
      <c r="P234" s="255">
        <f>O234*H234</f>
        <v>0</v>
      </c>
      <c r="Q234" s="255">
        <v>0</v>
      </c>
      <c r="R234" s="255">
        <f>Q234*H234</f>
        <v>0</v>
      </c>
      <c r="S234" s="255">
        <v>0</v>
      </c>
      <c r="T234" s="256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57" t="s">
        <v>214</v>
      </c>
      <c r="AT234" s="257" t="s">
        <v>230</v>
      </c>
      <c r="AU234" s="257" t="s">
        <v>81</v>
      </c>
      <c r="AY234" s="18" t="s">
        <v>160</v>
      </c>
      <c r="BE234" s="258">
        <f>IF(N234="základní",J234,0)</f>
        <v>0</v>
      </c>
      <c r="BF234" s="258">
        <f>IF(N234="snížená",J234,0)</f>
        <v>0</v>
      </c>
      <c r="BG234" s="258">
        <f>IF(N234="zákl. přenesená",J234,0)</f>
        <v>0</v>
      </c>
      <c r="BH234" s="258">
        <f>IF(N234="sníž. přenesená",J234,0)</f>
        <v>0</v>
      </c>
      <c r="BI234" s="258">
        <f>IF(N234="nulová",J234,0)</f>
        <v>0</v>
      </c>
      <c r="BJ234" s="18" t="s">
        <v>77</v>
      </c>
      <c r="BK234" s="258">
        <f>ROUND(I234*H234,2)</f>
        <v>0</v>
      </c>
      <c r="BL234" s="18" t="s">
        <v>166</v>
      </c>
      <c r="BM234" s="257" t="s">
        <v>1938</v>
      </c>
    </row>
    <row r="235" s="13" customFormat="1">
      <c r="A235" s="13"/>
      <c r="B235" s="259"/>
      <c r="C235" s="260"/>
      <c r="D235" s="261" t="s">
        <v>168</v>
      </c>
      <c r="E235" s="262" t="s">
        <v>1</v>
      </c>
      <c r="F235" s="263" t="s">
        <v>1939</v>
      </c>
      <c r="G235" s="260"/>
      <c r="H235" s="264">
        <v>80.849999999999994</v>
      </c>
      <c r="I235" s="265"/>
      <c r="J235" s="260"/>
      <c r="K235" s="260"/>
      <c r="L235" s="266"/>
      <c r="M235" s="267"/>
      <c r="N235" s="268"/>
      <c r="O235" s="268"/>
      <c r="P235" s="268"/>
      <c r="Q235" s="268"/>
      <c r="R235" s="268"/>
      <c r="S235" s="268"/>
      <c r="T235" s="26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70" t="s">
        <v>168</v>
      </c>
      <c r="AU235" s="270" t="s">
        <v>81</v>
      </c>
      <c r="AV235" s="13" t="s">
        <v>81</v>
      </c>
      <c r="AW235" s="13" t="s">
        <v>30</v>
      </c>
      <c r="AX235" s="13" t="s">
        <v>73</v>
      </c>
      <c r="AY235" s="270" t="s">
        <v>160</v>
      </c>
    </row>
    <row r="236" s="15" customFormat="1">
      <c r="A236" s="15"/>
      <c r="B236" s="281"/>
      <c r="C236" s="282"/>
      <c r="D236" s="261" t="s">
        <v>168</v>
      </c>
      <c r="E236" s="283" t="s">
        <v>1</v>
      </c>
      <c r="F236" s="284" t="s">
        <v>171</v>
      </c>
      <c r="G236" s="282"/>
      <c r="H236" s="285">
        <v>80.849999999999994</v>
      </c>
      <c r="I236" s="286"/>
      <c r="J236" s="282"/>
      <c r="K236" s="282"/>
      <c r="L236" s="287"/>
      <c r="M236" s="288"/>
      <c r="N236" s="289"/>
      <c r="O236" s="289"/>
      <c r="P236" s="289"/>
      <c r="Q236" s="289"/>
      <c r="R236" s="289"/>
      <c r="S236" s="289"/>
      <c r="T236" s="290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91" t="s">
        <v>168</v>
      </c>
      <c r="AU236" s="291" t="s">
        <v>81</v>
      </c>
      <c r="AV236" s="15" t="s">
        <v>166</v>
      </c>
      <c r="AW236" s="15" t="s">
        <v>30</v>
      </c>
      <c r="AX236" s="15" t="s">
        <v>77</v>
      </c>
      <c r="AY236" s="291" t="s">
        <v>160</v>
      </c>
    </row>
    <row r="237" s="12" customFormat="1" ht="22.8" customHeight="1">
      <c r="A237" s="12"/>
      <c r="B237" s="229"/>
      <c r="C237" s="230"/>
      <c r="D237" s="231" t="s">
        <v>72</v>
      </c>
      <c r="E237" s="243" t="s">
        <v>1940</v>
      </c>
      <c r="F237" s="243" t="s">
        <v>1941</v>
      </c>
      <c r="G237" s="230"/>
      <c r="H237" s="230"/>
      <c r="I237" s="233"/>
      <c r="J237" s="244">
        <f>BK237</f>
        <v>0</v>
      </c>
      <c r="K237" s="230"/>
      <c r="L237" s="235"/>
      <c r="M237" s="236"/>
      <c r="N237" s="237"/>
      <c r="O237" s="237"/>
      <c r="P237" s="238">
        <f>SUM(P238:P243)</f>
        <v>0</v>
      </c>
      <c r="Q237" s="237"/>
      <c r="R237" s="238">
        <f>SUM(R238:R243)</f>
        <v>0</v>
      </c>
      <c r="S237" s="237"/>
      <c r="T237" s="239">
        <f>SUM(T238:T243)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40" t="s">
        <v>77</v>
      </c>
      <c r="AT237" s="241" t="s">
        <v>72</v>
      </c>
      <c r="AU237" s="241" t="s">
        <v>77</v>
      </c>
      <c r="AY237" s="240" t="s">
        <v>160</v>
      </c>
      <c r="BK237" s="242">
        <f>SUM(BK238:BK243)</f>
        <v>0</v>
      </c>
    </row>
    <row r="238" s="2" customFormat="1" ht="21.75" customHeight="1">
      <c r="A238" s="39"/>
      <c r="B238" s="40"/>
      <c r="C238" s="245" t="s">
        <v>381</v>
      </c>
      <c r="D238" s="245" t="s">
        <v>162</v>
      </c>
      <c r="E238" s="246" t="s">
        <v>1942</v>
      </c>
      <c r="F238" s="247" t="s">
        <v>1943</v>
      </c>
      <c r="G238" s="248" t="s">
        <v>165</v>
      </c>
      <c r="H238" s="249">
        <v>55</v>
      </c>
      <c r="I238" s="250"/>
      <c r="J238" s="251">
        <f>ROUND(I238*H238,2)</f>
        <v>0</v>
      </c>
      <c r="K238" s="252"/>
      <c r="L238" s="45"/>
      <c r="M238" s="253" t="s">
        <v>1</v>
      </c>
      <c r="N238" s="254" t="s">
        <v>38</v>
      </c>
      <c r="O238" s="92"/>
      <c r="P238" s="255">
        <f>O238*H238</f>
        <v>0</v>
      </c>
      <c r="Q238" s="255">
        <v>0</v>
      </c>
      <c r="R238" s="255">
        <f>Q238*H238</f>
        <v>0</v>
      </c>
      <c r="S238" s="255">
        <v>0</v>
      </c>
      <c r="T238" s="256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57" t="s">
        <v>166</v>
      </c>
      <c r="AT238" s="257" t="s">
        <v>162</v>
      </c>
      <c r="AU238" s="257" t="s">
        <v>81</v>
      </c>
      <c r="AY238" s="18" t="s">
        <v>160</v>
      </c>
      <c r="BE238" s="258">
        <f>IF(N238="základní",J238,0)</f>
        <v>0</v>
      </c>
      <c r="BF238" s="258">
        <f>IF(N238="snížená",J238,0)</f>
        <v>0</v>
      </c>
      <c r="BG238" s="258">
        <f>IF(N238="zákl. přenesená",J238,0)</f>
        <v>0</v>
      </c>
      <c r="BH238" s="258">
        <f>IF(N238="sníž. přenesená",J238,0)</f>
        <v>0</v>
      </c>
      <c r="BI238" s="258">
        <f>IF(N238="nulová",J238,0)</f>
        <v>0</v>
      </c>
      <c r="BJ238" s="18" t="s">
        <v>77</v>
      </c>
      <c r="BK238" s="258">
        <f>ROUND(I238*H238,2)</f>
        <v>0</v>
      </c>
      <c r="BL238" s="18" t="s">
        <v>166</v>
      </c>
      <c r="BM238" s="257" t="s">
        <v>1944</v>
      </c>
    </row>
    <row r="239" s="2" customFormat="1" ht="21.75" customHeight="1">
      <c r="A239" s="39"/>
      <c r="B239" s="40"/>
      <c r="C239" s="245" t="s">
        <v>386</v>
      </c>
      <c r="D239" s="245" t="s">
        <v>162</v>
      </c>
      <c r="E239" s="246" t="s">
        <v>1945</v>
      </c>
      <c r="F239" s="247" t="s">
        <v>1946</v>
      </c>
      <c r="G239" s="248" t="s">
        <v>165</v>
      </c>
      <c r="H239" s="249">
        <v>55</v>
      </c>
      <c r="I239" s="250"/>
      <c r="J239" s="251">
        <f>ROUND(I239*H239,2)</f>
        <v>0</v>
      </c>
      <c r="K239" s="252"/>
      <c r="L239" s="45"/>
      <c r="M239" s="253" t="s">
        <v>1</v>
      </c>
      <c r="N239" s="254" t="s">
        <v>38</v>
      </c>
      <c r="O239" s="92"/>
      <c r="P239" s="255">
        <f>O239*H239</f>
        <v>0</v>
      </c>
      <c r="Q239" s="255">
        <v>0</v>
      </c>
      <c r="R239" s="255">
        <f>Q239*H239</f>
        <v>0</v>
      </c>
      <c r="S239" s="255">
        <v>0</v>
      </c>
      <c r="T239" s="256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57" t="s">
        <v>166</v>
      </c>
      <c r="AT239" s="257" t="s">
        <v>162</v>
      </c>
      <c r="AU239" s="257" t="s">
        <v>81</v>
      </c>
      <c r="AY239" s="18" t="s">
        <v>160</v>
      </c>
      <c r="BE239" s="258">
        <f>IF(N239="základní",J239,0)</f>
        <v>0</v>
      </c>
      <c r="BF239" s="258">
        <f>IF(N239="snížená",J239,0)</f>
        <v>0</v>
      </c>
      <c r="BG239" s="258">
        <f>IF(N239="zákl. přenesená",J239,0)</f>
        <v>0</v>
      </c>
      <c r="BH239" s="258">
        <f>IF(N239="sníž. přenesená",J239,0)</f>
        <v>0</v>
      </c>
      <c r="BI239" s="258">
        <f>IF(N239="nulová",J239,0)</f>
        <v>0</v>
      </c>
      <c r="BJ239" s="18" t="s">
        <v>77</v>
      </c>
      <c r="BK239" s="258">
        <f>ROUND(I239*H239,2)</f>
        <v>0</v>
      </c>
      <c r="BL239" s="18" t="s">
        <v>166</v>
      </c>
      <c r="BM239" s="257" t="s">
        <v>1947</v>
      </c>
    </row>
    <row r="240" s="2" customFormat="1" ht="21.75" customHeight="1">
      <c r="A240" s="39"/>
      <c r="B240" s="40"/>
      <c r="C240" s="245" t="s">
        <v>390</v>
      </c>
      <c r="D240" s="245" t="s">
        <v>162</v>
      </c>
      <c r="E240" s="246" t="s">
        <v>1948</v>
      </c>
      <c r="F240" s="247" t="s">
        <v>1949</v>
      </c>
      <c r="G240" s="248" t="s">
        <v>165</v>
      </c>
      <c r="H240" s="249">
        <v>55</v>
      </c>
      <c r="I240" s="250"/>
      <c r="J240" s="251">
        <f>ROUND(I240*H240,2)</f>
        <v>0</v>
      </c>
      <c r="K240" s="252"/>
      <c r="L240" s="45"/>
      <c r="M240" s="253" t="s">
        <v>1</v>
      </c>
      <c r="N240" s="254" t="s">
        <v>38</v>
      </c>
      <c r="O240" s="92"/>
      <c r="P240" s="255">
        <f>O240*H240</f>
        <v>0</v>
      </c>
      <c r="Q240" s="255">
        <v>0</v>
      </c>
      <c r="R240" s="255">
        <f>Q240*H240</f>
        <v>0</v>
      </c>
      <c r="S240" s="255">
        <v>0</v>
      </c>
      <c r="T240" s="256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57" t="s">
        <v>166</v>
      </c>
      <c r="AT240" s="257" t="s">
        <v>162</v>
      </c>
      <c r="AU240" s="257" t="s">
        <v>81</v>
      </c>
      <c r="AY240" s="18" t="s">
        <v>160</v>
      </c>
      <c r="BE240" s="258">
        <f>IF(N240="základní",J240,0)</f>
        <v>0</v>
      </c>
      <c r="BF240" s="258">
        <f>IF(N240="snížená",J240,0)</f>
        <v>0</v>
      </c>
      <c r="BG240" s="258">
        <f>IF(N240="zákl. přenesená",J240,0)</f>
        <v>0</v>
      </c>
      <c r="BH240" s="258">
        <f>IF(N240="sníž. přenesená",J240,0)</f>
        <v>0</v>
      </c>
      <c r="BI240" s="258">
        <f>IF(N240="nulová",J240,0)</f>
        <v>0</v>
      </c>
      <c r="BJ240" s="18" t="s">
        <v>77</v>
      </c>
      <c r="BK240" s="258">
        <f>ROUND(I240*H240,2)</f>
        <v>0</v>
      </c>
      <c r="BL240" s="18" t="s">
        <v>166</v>
      </c>
      <c r="BM240" s="257" t="s">
        <v>1950</v>
      </c>
    </row>
    <row r="241" s="2" customFormat="1" ht="16.5" customHeight="1">
      <c r="A241" s="39"/>
      <c r="B241" s="40"/>
      <c r="C241" s="292" t="s">
        <v>403</v>
      </c>
      <c r="D241" s="292" t="s">
        <v>230</v>
      </c>
      <c r="E241" s="293" t="s">
        <v>1951</v>
      </c>
      <c r="F241" s="294" t="s">
        <v>1952</v>
      </c>
      <c r="G241" s="295" t="s">
        <v>1059</v>
      </c>
      <c r="H241" s="296">
        <v>1.925</v>
      </c>
      <c r="I241" s="297"/>
      <c r="J241" s="298">
        <f>ROUND(I241*H241,2)</f>
        <v>0</v>
      </c>
      <c r="K241" s="299"/>
      <c r="L241" s="300"/>
      <c r="M241" s="301" t="s">
        <v>1</v>
      </c>
      <c r="N241" s="302" t="s">
        <v>38</v>
      </c>
      <c r="O241" s="92"/>
      <c r="P241" s="255">
        <f>O241*H241</f>
        <v>0</v>
      </c>
      <c r="Q241" s="255">
        <v>0</v>
      </c>
      <c r="R241" s="255">
        <f>Q241*H241</f>
        <v>0</v>
      </c>
      <c r="S241" s="255">
        <v>0</v>
      </c>
      <c r="T241" s="256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57" t="s">
        <v>214</v>
      </c>
      <c r="AT241" s="257" t="s">
        <v>230</v>
      </c>
      <c r="AU241" s="257" t="s">
        <v>81</v>
      </c>
      <c r="AY241" s="18" t="s">
        <v>160</v>
      </c>
      <c r="BE241" s="258">
        <f>IF(N241="základní",J241,0)</f>
        <v>0</v>
      </c>
      <c r="BF241" s="258">
        <f>IF(N241="snížená",J241,0)</f>
        <v>0</v>
      </c>
      <c r="BG241" s="258">
        <f>IF(N241="zákl. přenesená",J241,0)</f>
        <v>0</v>
      </c>
      <c r="BH241" s="258">
        <f>IF(N241="sníž. přenesená",J241,0)</f>
        <v>0</v>
      </c>
      <c r="BI241" s="258">
        <f>IF(N241="nulová",J241,0)</f>
        <v>0</v>
      </c>
      <c r="BJ241" s="18" t="s">
        <v>77</v>
      </c>
      <c r="BK241" s="258">
        <f>ROUND(I241*H241,2)</f>
        <v>0</v>
      </c>
      <c r="BL241" s="18" t="s">
        <v>166</v>
      </c>
      <c r="BM241" s="257" t="s">
        <v>1953</v>
      </c>
    </row>
    <row r="242" s="13" customFormat="1">
      <c r="A242" s="13"/>
      <c r="B242" s="259"/>
      <c r="C242" s="260"/>
      <c r="D242" s="261" t="s">
        <v>168</v>
      </c>
      <c r="E242" s="262" t="s">
        <v>1</v>
      </c>
      <c r="F242" s="263" t="s">
        <v>1954</v>
      </c>
      <c r="G242" s="260"/>
      <c r="H242" s="264">
        <v>1.925</v>
      </c>
      <c r="I242" s="265"/>
      <c r="J242" s="260"/>
      <c r="K242" s="260"/>
      <c r="L242" s="266"/>
      <c r="M242" s="267"/>
      <c r="N242" s="268"/>
      <c r="O242" s="268"/>
      <c r="P242" s="268"/>
      <c r="Q242" s="268"/>
      <c r="R242" s="268"/>
      <c r="S242" s="268"/>
      <c r="T242" s="269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70" t="s">
        <v>168</v>
      </c>
      <c r="AU242" s="270" t="s">
        <v>81</v>
      </c>
      <c r="AV242" s="13" t="s">
        <v>81</v>
      </c>
      <c r="AW242" s="13" t="s">
        <v>30</v>
      </c>
      <c r="AX242" s="13" t="s">
        <v>73</v>
      </c>
      <c r="AY242" s="270" t="s">
        <v>160</v>
      </c>
    </row>
    <row r="243" s="15" customFormat="1">
      <c r="A243" s="15"/>
      <c r="B243" s="281"/>
      <c r="C243" s="282"/>
      <c r="D243" s="261" t="s">
        <v>168</v>
      </c>
      <c r="E243" s="283" t="s">
        <v>1</v>
      </c>
      <c r="F243" s="284" t="s">
        <v>171</v>
      </c>
      <c r="G243" s="282"/>
      <c r="H243" s="285">
        <v>1.925</v>
      </c>
      <c r="I243" s="286"/>
      <c r="J243" s="282"/>
      <c r="K243" s="282"/>
      <c r="L243" s="287"/>
      <c r="M243" s="288"/>
      <c r="N243" s="289"/>
      <c r="O243" s="289"/>
      <c r="P243" s="289"/>
      <c r="Q243" s="289"/>
      <c r="R243" s="289"/>
      <c r="S243" s="289"/>
      <c r="T243" s="290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91" t="s">
        <v>168</v>
      </c>
      <c r="AU243" s="291" t="s">
        <v>81</v>
      </c>
      <c r="AV243" s="15" t="s">
        <v>166</v>
      </c>
      <c r="AW243" s="15" t="s">
        <v>30</v>
      </c>
      <c r="AX243" s="15" t="s">
        <v>77</v>
      </c>
      <c r="AY243" s="291" t="s">
        <v>160</v>
      </c>
    </row>
    <row r="244" s="12" customFormat="1" ht="22.8" customHeight="1">
      <c r="A244" s="12"/>
      <c r="B244" s="229"/>
      <c r="C244" s="230"/>
      <c r="D244" s="231" t="s">
        <v>72</v>
      </c>
      <c r="E244" s="243" t="s">
        <v>1955</v>
      </c>
      <c r="F244" s="243" t="s">
        <v>1956</v>
      </c>
      <c r="G244" s="230"/>
      <c r="H244" s="230"/>
      <c r="I244" s="233"/>
      <c r="J244" s="244">
        <f>BK244</f>
        <v>0</v>
      </c>
      <c r="K244" s="230"/>
      <c r="L244" s="235"/>
      <c r="M244" s="236"/>
      <c r="N244" s="237"/>
      <c r="O244" s="237"/>
      <c r="P244" s="238">
        <f>SUM(P245:P256)</f>
        <v>0</v>
      </c>
      <c r="Q244" s="237"/>
      <c r="R244" s="238">
        <f>SUM(R245:R256)</f>
        <v>0</v>
      </c>
      <c r="S244" s="237"/>
      <c r="T244" s="239">
        <f>SUM(T245:T256)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40" t="s">
        <v>77</v>
      </c>
      <c r="AT244" s="241" t="s">
        <v>72</v>
      </c>
      <c r="AU244" s="241" t="s">
        <v>77</v>
      </c>
      <c r="AY244" s="240" t="s">
        <v>160</v>
      </c>
      <c r="BK244" s="242">
        <f>SUM(BK245:BK256)</f>
        <v>0</v>
      </c>
    </row>
    <row r="245" s="2" customFormat="1" ht="21.75" customHeight="1">
      <c r="A245" s="39"/>
      <c r="B245" s="40"/>
      <c r="C245" s="245" t="s">
        <v>409</v>
      </c>
      <c r="D245" s="245" t="s">
        <v>162</v>
      </c>
      <c r="E245" s="246" t="s">
        <v>1957</v>
      </c>
      <c r="F245" s="247" t="s">
        <v>1958</v>
      </c>
      <c r="G245" s="248" t="s">
        <v>227</v>
      </c>
      <c r="H245" s="249">
        <v>20.699999999999999</v>
      </c>
      <c r="I245" s="250"/>
      <c r="J245" s="251">
        <f>ROUND(I245*H245,2)</f>
        <v>0</v>
      </c>
      <c r="K245" s="252"/>
      <c r="L245" s="45"/>
      <c r="M245" s="253" t="s">
        <v>1</v>
      </c>
      <c r="N245" s="254" t="s">
        <v>38</v>
      </c>
      <c r="O245" s="92"/>
      <c r="P245" s="255">
        <f>O245*H245</f>
        <v>0</v>
      </c>
      <c r="Q245" s="255">
        <v>0</v>
      </c>
      <c r="R245" s="255">
        <f>Q245*H245</f>
        <v>0</v>
      </c>
      <c r="S245" s="255">
        <v>0</v>
      </c>
      <c r="T245" s="256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57" t="s">
        <v>166</v>
      </c>
      <c r="AT245" s="257" t="s">
        <v>162</v>
      </c>
      <c r="AU245" s="257" t="s">
        <v>81</v>
      </c>
      <c r="AY245" s="18" t="s">
        <v>160</v>
      </c>
      <c r="BE245" s="258">
        <f>IF(N245="základní",J245,0)</f>
        <v>0</v>
      </c>
      <c r="BF245" s="258">
        <f>IF(N245="snížená",J245,0)</f>
        <v>0</v>
      </c>
      <c r="BG245" s="258">
        <f>IF(N245="zákl. přenesená",J245,0)</f>
        <v>0</v>
      </c>
      <c r="BH245" s="258">
        <f>IF(N245="sníž. přenesená",J245,0)</f>
        <v>0</v>
      </c>
      <c r="BI245" s="258">
        <f>IF(N245="nulová",J245,0)</f>
        <v>0</v>
      </c>
      <c r="BJ245" s="18" t="s">
        <v>77</v>
      </c>
      <c r="BK245" s="258">
        <f>ROUND(I245*H245,2)</f>
        <v>0</v>
      </c>
      <c r="BL245" s="18" t="s">
        <v>166</v>
      </c>
      <c r="BM245" s="257" t="s">
        <v>1959</v>
      </c>
    </row>
    <row r="246" s="13" customFormat="1">
      <c r="A246" s="13"/>
      <c r="B246" s="259"/>
      <c r="C246" s="260"/>
      <c r="D246" s="261" t="s">
        <v>168</v>
      </c>
      <c r="E246" s="262" t="s">
        <v>1</v>
      </c>
      <c r="F246" s="263" t="s">
        <v>1960</v>
      </c>
      <c r="G246" s="260"/>
      <c r="H246" s="264">
        <v>20.699999999999999</v>
      </c>
      <c r="I246" s="265"/>
      <c r="J246" s="260"/>
      <c r="K246" s="260"/>
      <c r="L246" s="266"/>
      <c r="M246" s="267"/>
      <c r="N246" s="268"/>
      <c r="O246" s="268"/>
      <c r="P246" s="268"/>
      <c r="Q246" s="268"/>
      <c r="R246" s="268"/>
      <c r="S246" s="268"/>
      <c r="T246" s="269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70" t="s">
        <v>168</v>
      </c>
      <c r="AU246" s="270" t="s">
        <v>81</v>
      </c>
      <c r="AV246" s="13" t="s">
        <v>81</v>
      </c>
      <c r="AW246" s="13" t="s">
        <v>30</v>
      </c>
      <c r="AX246" s="13" t="s">
        <v>73</v>
      </c>
      <c r="AY246" s="270" t="s">
        <v>160</v>
      </c>
    </row>
    <row r="247" s="15" customFormat="1">
      <c r="A247" s="15"/>
      <c r="B247" s="281"/>
      <c r="C247" s="282"/>
      <c r="D247" s="261" t="s">
        <v>168</v>
      </c>
      <c r="E247" s="283" t="s">
        <v>1</v>
      </c>
      <c r="F247" s="284" t="s">
        <v>171</v>
      </c>
      <c r="G247" s="282"/>
      <c r="H247" s="285">
        <v>20.699999999999999</v>
      </c>
      <c r="I247" s="286"/>
      <c r="J247" s="282"/>
      <c r="K247" s="282"/>
      <c r="L247" s="287"/>
      <c r="M247" s="288"/>
      <c r="N247" s="289"/>
      <c r="O247" s="289"/>
      <c r="P247" s="289"/>
      <c r="Q247" s="289"/>
      <c r="R247" s="289"/>
      <c r="S247" s="289"/>
      <c r="T247" s="290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91" t="s">
        <v>168</v>
      </c>
      <c r="AU247" s="291" t="s">
        <v>81</v>
      </c>
      <c r="AV247" s="15" t="s">
        <v>166</v>
      </c>
      <c r="AW247" s="15" t="s">
        <v>30</v>
      </c>
      <c r="AX247" s="15" t="s">
        <v>77</v>
      </c>
      <c r="AY247" s="291" t="s">
        <v>160</v>
      </c>
    </row>
    <row r="248" s="2" customFormat="1" ht="16.5" customHeight="1">
      <c r="A248" s="39"/>
      <c r="B248" s="40"/>
      <c r="C248" s="292" t="s">
        <v>413</v>
      </c>
      <c r="D248" s="292" t="s">
        <v>230</v>
      </c>
      <c r="E248" s="293" t="s">
        <v>1961</v>
      </c>
      <c r="F248" s="294" t="s">
        <v>1962</v>
      </c>
      <c r="G248" s="295" t="s">
        <v>227</v>
      </c>
      <c r="H248" s="296">
        <v>25</v>
      </c>
      <c r="I248" s="297"/>
      <c r="J248" s="298">
        <f>ROUND(I248*H248,2)</f>
        <v>0</v>
      </c>
      <c r="K248" s="299"/>
      <c r="L248" s="300"/>
      <c r="M248" s="301" t="s">
        <v>1</v>
      </c>
      <c r="N248" s="302" t="s">
        <v>38</v>
      </c>
      <c r="O248" s="92"/>
      <c r="P248" s="255">
        <f>O248*H248</f>
        <v>0</v>
      </c>
      <c r="Q248" s="255">
        <v>0</v>
      </c>
      <c r="R248" s="255">
        <f>Q248*H248</f>
        <v>0</v>
      </c>
      <c r="S248" s="255">
        <v>0</v>
      </c>
      <c r="T248" s="256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57" t="s">
        <v>214</v>
      </c>
      <c r="AT248" s="257" t="s">
        <v>230</v>
      </c>
      <c r="AU248" s="257" t="s">
        <v>81</v>
      </c>
      <c r="AY248" s="18" t="s">
        <v>160</v>
      </c>
      <c r="BE248" s="258">
        <f>IF(N248="základní",J248,0)</f>
        <v>0</v>
      </c>
      <c r="BF248" s="258">
        <f>IF(N248="snížená",J248,0)</f>
        <v>0</v>
      </c>
      <c r="BG248" s="258">
        <f>IF(N248="zákl. přenesená",J248,0)</f>
        <v>0</v>
      </c>
      <c r="BH248" s="258">
        <f>IF(N248="sníž. přenesená",J248,0)</f>
        <v>0</v>
      </c>
      <c r="BI248" s="258">
        <f>IF(N248="nulová",J248,0)</f>
        <v>0</v>
      </c>
      <c r="BJ248" s="18" t="s">
        <v>77</v>
      </c>
      <c r="BK248" s="258">
        <f>ROUND(I248*H248,2)</f>
        <v>0</v>
      </c>
      <c r="BL248" s="18" t="s">
        <v>166</v>
      </c>
      <c r="BM248" s="257" t="s">
        <v>1963</v>
      </c>
    </row>
    <row r="249" s="2" customFormat="1" ht="21.75" customHeight="1">
      <c r="A249" s="39"/>
      <c r="B249" s="40"/>
      <c r="C249" s="245" t="s">
        <v>420</v>
      </c>
      <c r="D249" s="245" t="s">
        <v>162</v>
      </c>
      <c r="E249" s="246" t="s">
        <v>1964</v>
      </c>
      <c r="F249" s="247" t="s">
        <v>1965</v>
      </c>
      <c r="G249" s="248" t="s">
        <v>227</v>
      </c>
      <c r="H249" s="249">
        <v>187.65000000000001</v>
      </c>
      <c r="I249" s="250"/>
      <c r="J249" s="251">
        <f>ROUND(I249*H249,2)</f>
        <v>0</v>
      </c>
      <c r="K249" s="252"/>
      <c r="L249" s="45"/>
      <c r="M249" s="253" t="s">
        <v>1</v>
      </c>
      <c r="N249" s="254" t="s">
        <v>38</v>
      </c>
      <c r="O249" s="92"/>
      <c r="P249" s="255">
        <f>O249*H249</f>
        <v>0</v>
      </c>
      <c r="Q249" s="255">
        <v>0</v>
      </c>
      <c r="R249" s="255">
        <f>Q249*H249</f>
        <v>0</v>
      </c>
      <c r="S249" s="255">
        <v>0</v>
      </c>
      <c r="T249" s="256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57" t="s">
        <v>166</v>
      </c>
      <c r="AT249" s="257" t="s">
        <v>162</v>
      </c>
      <c r="AU249" s="257" t="s">
        <v>81</v>
      </c>
      <c r="AY249" s="18" t="s">
        <v>160</v>
      </c>
      <c r="BE249" s="258">
        <f>IF(N249="základní",J249,0)</f>
        <v>0</v>
      </c>
      <c r="BF249" s="258">
        <f>IF(N249="snížená",J249,0)</f>
        <v>0</v>
      </c>
      <c r="BG249" s="258">
        <f>IF(N249="zákl. přenesená",J249,0)</f>
        <v>0</v>
      </c>
      <c r="BH249" s="258">
        <f>IF(N249="sníž. přenesená",J249,0)</f>
        <v>0</v>
      </c>
      <c r="BI249" s="258">
        <f>IF(N249="nulová",J249,0)</f>
        <v>0</v>
      </c>
      <c r="BJ249" s="18" t="s">
        <v>77</v>
      </c>
      <c r="BK249" s="258">
        <f>ROUND(I249*H249,2)</f>
        <v>0</v>
      </c>
      <c r="BL249" s="18" t="s">
        <v>166</v>
      </c>
      <c r="BM249" s="257" t="s">
        <v>1966</v>
      </c>
    </row>
    <row r="250" s="13" customFormat="1">
      <c r="A250" s="13"/>
      <c r="B250" s="259"/>
      <c r="C250" s="260"/>
      <c r="D250" s="261" t="s">
        <v>168</v>
      </c>
      <c r="E250" s="262" t="s">
        <v>1</v>
      </c>
      <c r="F250" s="263" t="s">
        <v>1967</v>
      </c>
      <c r="G250" s="260"/>
      <c r="H250" s="264">
        <v>40.75</v>
      </c>
      <c r="I250" s="265"/>
      <c r="J250" s="260"/>
      <c r="K250" s="260"/>
      <c r="L250" s="266"/>
      <c r="M250" s="267"/>
      <c r="N250" s="268"/>
      <c r="O250" s="268"/>
      <c r="P250" s="268"/>
      <c r="Q250" s="268"/>
      <c r="R250" s="268"/>
      <c r="S250" s="268"/>
      <c r="T250" s="269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70" t="s">
        <v>168</v>
      </c>
      <c r="AU250" s="270" t="s">
        <v>81</v>
      </c>
      <c r="AV250" s="13" t="s">
        <v>81</v>
      </c>
      <c r="AW250" s="13" t="s">
        <v>30</v>
      </c>
      <c r="AX250" s="13" t="s">
        <v>73</v>
      </c>
      <c r="AY250" s="270" t="s">
        <v>160</v>
      </c>
    </row>
    <row r="251" s="13" customFormat="1">
      <c r="A251" s="13"/>
      <c r="B251" s="259"/>
      <c r="C251" s="260"/>
      <c r="D251" s="261" t="s">
        <v>168</v>
      </c>
      <c r="E251" s="262" t="s">
        <v>1</v>
      </c>
      <c r="F251" s="263" t="s">
        <v>1968</v>
      </c>
      <c r="G251" s="260"/>
      <c r="H251" s="264">
        <v>57.75</v>
      </c>
      <c r="I251" s="265"/>
      <c r="J251" s="260"/>
      <c r="K251" s="260"/>
      <c r="L251" s="266"/>
      <c r="M251" s="267"/>
      <c r="N251" s="268"/>
      <c r="O251" s="268"/>
      <c r="P251" s="268"/>
      <c r="Q251" s="268"/>
      <c r="R251" s="268"/>
      <c r="S251" s="268"/>
      <c r="T251" s="269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70" t="s">
        <v>168</v>
      </c>
      <c r="AU251" s="270" t="s">
        <v>81</v>
      </c>
      <c r="AV251" s="13" t="s">
        <v>81</v>
      </c>
      <c r="AW251" s="13" t="s">
        <v>30</v>
      </c>
      <c r="AX251" s="13" t="s">
        <v>73</v>
      </c>
      <c r="AY251" s="270" t="s">
        <v>160</v>
      </c>
    </row>
    <row r="252" s="13" customFormat="1">
      <c r="A252" s="13"/>
      <c r="B252" s="259"/>
      <c r="C252" s="260"/>
      <c r="D252" s="261" t="s">
        <v>168</v>
      </c>
      <c r="E252" s="262" t="s">
        <v>1</v>
      </c>
      <c r="F252" s="263" t="s">
        <v>1969</v>
      </c>
      <c r="G252" s="260"/>
      <c r="H252" s="264">
        <v>89.150000000000006</v>
      </c>
      <c r="I252" s="265"/>
      <c r="J252" s="260"/>
      <c r="K252" s="260"/>
      <c r="L252" s="266"/>
      <c r="M252" s="267"/>
      <c r="N252" s="268"/>
      <c r="O252" s="268"/>
      <c r="P252" s="268"/>
      <c r="Q252" s="268"/>
      <c r="R252" s="268"/>
      <c r="S252" s="268"/>
      <c r="T252" s="26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70" t="s">
        <v>168</v>
      </c>
      <c r="AU252" s="270" t="s">
        <v>81</v>
      </c>
      <c r="AV252" s="13" t="s">
        <v>81</v>
      </c>
      <c r="AW252" s="13" t="s">
        <v>30</v>
      </c>
      <c r="AX252" s="13" t="s">
        <v>73</v>
      </c>
      <c r="AY252" s="270" t="s">
        <v>160</v>
      </c>
    </row>
    <row r="253" s="15" customFormat="1">
      <c r="A253" s="15"/>
      <c r="B253" s="281"/>
      <c r="C253" s="282"/>
      <c r="D253" s="261" t="s">
        <v>168</v>
      </c>
      <c r="E253" s="283" t="s">
        <v>1</v>
      </c>
      <c r="F253" s="284" t="s">
        <v>171</v>
      </c>
      <c r="G253" s="282"/>
      <c r="H253" s="285">
        <v>187.65000000000001</v>
      </c>
      <c r="I253" s="286"/>
      <c r="J253" s="282"/>
      <c r="K253" s="282"/>
      <c r="L253" s="287"/>
      <c r="M253" s="288"/>
      <c r="N253" s="289"/>
      <c r="O253" s="289"/>
      <c r="P253" s="289"/>
      <c r="Q253" s="289"/>
      <c r="R253" s="289"/>
      <c r="S253" s="289"/>
      <c r="T253" s="290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91" t="s">
        <v>168</v>
      </c>
      <c r="AU253" s="291" t="s">
        <v>81</v>
      </c>
      <c r="AV253" s="15" t="s">
        <v>166</v>
      </c>
      <c r="AW253" s="15" t="s">
        <v>30</v>
      </c>
      <c r="AX253" s="15" t="s">
        <v>77</v>
      </c>
      <c r="AY253" s="291" t="s">
        <v>160</v>
      </c>
    </row>
    <row r="254" s="2" customFormat="1" ht="16.5" customHeight="1">
      <c r="A254" s="39"/>
      <c r="B254" s="40"/>
      <c r="C254" s="292" t="s">
        <v>425</v>
      </c>
      <c r="D254" s="292" t="s">
        <v>230</v>
      </c>
      <c r="E254" s="293" t="s">
        <v>1970</v>
      </c>
      <c r="F254" s="294" t="s">
        <v>1971</v>
      </c>
      <c r="G254" s="295" t="s">
        <v>227</v>
      </c>
      <c r="H254" s="296">
        <v>195.15600000000001</v>
      </c>
      <c r="I254" s="297"/>
      <c r="J254" s="298">
        <f>ROUND(I254*H254,2)</f>
        <v>0</v>
      </c>
      <c r="K254" s="299"/>
      <c r="L254" s="300"/>
      <c r="M254" s="301" t="s">
        <v>1</v>
      </c>
      <c r="N254" s="302" t="s">
        <v>38</v>
      </c>
      <c r="O254" s="92"/>
      <c r="P254" s="255">
        <f>O254*H254</f>
        <v>0</v>
      </c>
      <c r="Q254" s="255">
        <v>0</v>
      </c>
      <c r="R254" s="255">
        <f>Q254*H254</f>
        <v>0</v>
      </c>
      <c r="S254" s="255">
        <v>0</v>
      </c>
      <c r="T254" s="256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57" t="s">
        <v>214</v>
      </c>
      <c r="AT254" s="257" t="s">
        <v>230</v>
      </c>
      <c r="AU254" s="257" t="s">
        <v>81</v>
      </c>
      <c r="AY254" s="18" t="s">
        <v>160</v>
      </c>
      <c r="BE254" s="258">
        <f>IF(N254="základní",J254,0)</f>
        <v>0</v>
      </c>
      <c r="BF254" s="258">
        <f>IF(N254="snížená",J254,0)</f>
        <v>0</v>
      </c>
      <c r="BG254" s="258">
        <f>IF(N254="zákl. přenesená",J254,0)</f>
        <v>0</v>
      </c>
      <c r="BH254" s="258">
        <f>IF(N254="sníž. přenesená",J254,0)</f>
        <v>0</v>
      </c>
      <c r="BI254" s="258">
        <f>IF(N254="nulová",J254,0)</f>
        <v>0</v>
      </c>
      <c r="BJ254" s="18" t="s">
        <v>77</v>
      </c>
      <c r="BK254" s="258">
        <f>ROUND(I254*H254,2)</f>
        <v>0</v>
      </c>
      <c r="BL254" s="18" t="s">
        <v>166</v>
      </c>
      <c r="BM254" s="257" t="s">
        <v>1972</v>
      </c>
    </row>
    <row r="255" s="13" customFormat="1">
      <c r="A255" s="13"/>
      <c r="B255" s="259"/>
      <c r="C255" s="260"/>
      <c r="D255" s="261" t="s">
        <v>168</v>
      </c>
      <c r="E255" s="262" t="s">
        <v>1</v>
      </c>
      <c r="F255" s="263" t="s">
        <v>1973</v>
      </c>
      <c r="G255" s="260"/>
      <c r="H255" s="264">
        <v>195.15600000000001</v>
      </c>
      <c r="I255" s="265"/>
      <c r="J255" s="260"/>
      <c r="K255" s="260"/>
      <c r="L255" s="266"/>
      <c r="M255" s="267"/>
      <c r="N255" s="268"/>
      <c r="O255" s="268"/>
      <c r="P255" s="268"/>
      <c r="Q255" s="268"/>
      <c r="R255" s="268"/>
      <c r="S255" s="268"/>
      <c r="T255" s="26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70" t="s">
        <v>168</v>
      </c>
      <c r="AU255" s="270" t="s">
        <v>81</v>
      </c>
      <c r="AV255" s="13" t="s">
        <v>81</v>
      </c>
      <c r="AW255" s="13" t="s">
        <v>30</v>
      </c>
      <c r="AX255" s="13" t="s">
        <v>73</v>
      </c>
      <c r="AY255" s="270" t="s">
        <v>160</v>
      </c>
    </row>
    <row r="256" s="15" customFormat="1">
      <c r="A256" s="15"/>
      <c r="B256" s="281"/>
      <c r="C256" s="282"/>
      <c r="D256" s="261" t="s">
        <v>168</v>
      </c>
      <c r="E256" s="283" t="s">
        <v>1</v>
      </c>
      <c r="F256" s="284" t="s">
        <v>171</v>
      </c>
      <c r="G256" s="282"/>
      <c r="H256" s="285">
        <v>195.15600000000001</v>
      </c>
      <c r="I256" s="286"/>
      <c r="J256" s="282"/>
      <c r="K256" s="282"/>
      <c r="L256" s="287"/>
      <c r="M256" s="288"/>
      <c r="N256" s="289"/>
      <c r="O256" s="289"/>
      <c r="P256" s="289"/>
      <c r="Q256" s="289"/>
      <c r="R256" s="289"/>
      <c r="S256" s="289"/>
      <c r="T256" s="290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91" t="s">
        <v>168</v>
      </c>
      <c r="AU256" s="291" t="s">
        <v>81</v>
      </c>
      <c r="AV256" s="15" t="s">
        <v>166</v>
      </c>
      <c r="AW256" s="15" t="s">
        <v>30</v>
      </c>
      <c r="AX256" s="15" t="s">
        <v>77</v>
      </c>
      <c r="AY256" s="291" t="s">
        <v>160</v>
      </c>
    </row>
    <row r="257" s="12" customFormat="1" ht="22.8" customHeight="1">
      <c r="A257" s="12"/>
      <c r="B257" s="229"/>
      <c r="C257" s="230"/>
      <c r="D257" s="231" t="s">
        <v>72</v>
      </c>
      <c r="E257" s="243" t="s">
        <v>532</v>
      </c>
      <c r="F257" s="243" t="s">
        <v>1974</v>
      </c>
      <c r="G257" s="230"/>
      <c r="H257" s="230"/>
      <c r="I257" s="233"/>
      <c r="J257" s="244">
        <f>BK257</f>
        <v>0</v>
      </c>
      <c r="K257" s="230"/>
      <c r="L257" s="235"/>
      <c r="M257" s="236"/>
      <c r="N257" s="237"/>
      <c r="O257" s="237"/>
      <c r="P257" s="238">
        <f>SUM(P258:P262)</f>
        <v>0</v>
      </c>
      <c r="Q257" s="237"/>
      <c r="R257" s="238">
        <f>SUM(R258:R262)</f>
        <v>0</v>
      </c>
      <c r="S257" s="237"/>
      <c r="T257" s="239">
        <f>SUM(T258:T262)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40" t="s">
        <v>77</v>
      </c>
      <c r="AT257" s="241" t="s">
        <v>72</v>
      </c>
      <c r="AU257" s="241" t="s">
        <v>77</v>
      </c>
      <c r="AY257" s="240" t="s">
        <v>160</v>
      </c>
      <c r="BK257" s="242">
        <f>SUM(BK258:BK262)</f>
        <v>0</v>
      </c>
    </row>
    <row r="258" s="2" customFormat="1" ht="21.75" customHeight="1">
      <c r="A258" s="39"/>
      <c r="B258" s="40"/>
      <c r="C258" s="245" t="s">
        <v>432</v>
      </c>
      <c r="D258" s="245" t="s">
        <v>162</v>
      </c>
      <c r="E258" s="246" t="s">
        <v>1975</v>
      </c>
      <c r="F258" s="247" t="s">
        <v>1976</v>
      </c>
      <c r="G258" s="248" t="s">
        <v>528</v>
      </c>
      <c r="H258" s="249">
        <v>1</v>
      </c>
      <c r="I258" s="250"/>
      <c r="J258" s="251">
        <f>ROUND(I258*H258,2)</f>
        <v>0</v>
      </c>
      <c r="K258" s="252"/>
      <c r="L258" s="45"/>
      <c r="M258" s="253" t="s">
        <v>1</v>
      </c>
      <c r="N258" s="254" t="s">
        <v>38</v>
      </c>
      <c r="O258" s="92"/>
      <c r="P258" s="255">
        <f>O258*H258</f>
        <v>0</v>
      </c>
      <c r="Q258" s="255">
        <v>0</v>
      </c>
      <c r="R258" s="255">
        <f>Q258*H258</f>
        <v>0</v>
      </c>
      <c r="S258" s="255">
        <v>0</v>
      </c>
      <c r="T258" s="256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57" t="s">
        <v>166</v>
      </c>
      <c r="AT258" s="257" t="s">
        <v>162</v>
      </c>
      <c r="AU258" s="257" t="s">
        <v>81</v>
      </c>
      <c r="AY258" s="18" t="s">
        <v>160</v>
      </c>
      <c r="BE258" s="258">
        <f>IF(N258="základní",J258,0)</f>
        <v>0</v>
      </c>
      <c r="BF258" s="258">
        <f>IF(N258="snížená",J258,0)</f>
        <v>0</v>
      </c>
      <c r="BG258" s="258">
        <f>IF(N258="zákl. přenesená",J258,0)</f>
        <v>0</v>
      </c>
      <c r="BH258" s="258">
        <f>IF(N258="sníž. přenesená",J258,0)</f>
        <v>0</v>
      </c>
      <c r="BI258" s="258">
        <f>IF(N258="nulová",J258,0)</f>
        <v>0</v>
      </c>
      <c r="BJ258" s="18" t="s">
        <v>77</v>
      </c>
      <c r="BK258" s="258">
        <f>ROUND(I258*H258,2)</f>
        <v>0</v>
      </c>
      <c r="BL258" s="18" t="s">
        <v>166</v>
      </c>
      <c r="BM258" s="257" t="s">
        <v>1977</v>
      </c>
    </row>
    <row r="259" s="13" customFormat="1">
      <c r="A259" s="13"/>
      <c r="B259" s="259"/>
      <c r="C259" s="260"/>
      <c r="D259" s="261" t="s">
        <v>168</v>
      </c>
      <c r="E259" s="262" t="s">
        <v>1</v>
      </c>
      <c r="F259" s="263" t="s">
        <v>77</v>
      </c>
      <c r="G259" s="260"/>
      <c r="H259" s="264">
        <v>1</v>
      </c>
      <c r="I259" s="265"/>
      <c r="J259" s="260"/>
      <c r="K259" s="260"/>
      <c r="L259" s="266"/>
      <c r="M259" s="267"/>
      <c r="N259" s="268"/>
      <c r="O259" s="268"/>
      <c r="P259" s="268"/>
      <c r="Q259" s="268"/>
      <c r="R259" s="268"/>
      <c r="S259" s="268"/>
      <c r="T259" s="26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70" t="s">
        <v>168</v>
      </c>
      <c r="AU259" s="270" t="s">
        <v>81</v>
      </c>
      <c r="AV259" s="13" t="s">
        <v>81</v>
      </c>
      <c r="AW259" s="13" t="s">
        <v>30</v>
      </c>
      <c r="AX259" s="13" t="s">
        <v>73</v>
      </c>
      <c r="AY259" s="270" t="s">
        <v>160</v>
      </c>
    </row>
    <row r="260" s="14" customFormat="1">
      <c r="A260" s="14"/>
      <c r="B260" s="271"/>
      <c r="C260" s="272"/>
      <c r="D260" s="261" t="s">
        <v>168</v>
      </c>
      <c r="E260" s="273" t="s">
        <v>1</v>
      </c>
      <c r="F260" s="274" t="s">
        <v>1978</v>
      </c>
      <c r="G260" s="272"/>
      <c r="H260" s="273" t="s">
        <v>1</v>
      </c>
      <c r="I260" s="275"/>
      <c r="J260" s="272"/>
      <c r="K260" s="272"/>
      <c r="L260" s="276"/>
      <c r="M260" s="277"/>
      <c r="N260" s="278"/>
      <c r="O260" s="278"/>
      <c r="P260" s="278"/>
      <c r="Q260" s="278"/>
      <c r="R260" s="278"/>
      <c r="S260" s="278"/>
      <c r="T260" s="279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80" t="s">
        <v>168</v>
      </c>
      <c r="AU260" s="280" t="s">
        <v>81</v>
      </c>
      <c r="AV260" s="14" t="s">
        <v>77</v>
      </c>
      <c r="AW260" s="14" t="s">
        <v>30</v>
      </c>
      <c r="AX260" s="14" t="s">
        <v>73</v>
      </c>
      <c r="AY260" s="280" t="s">
        <v>160</v>
      </c>
    </row>
    <row r="261" s="15" customFormat="1">
      <c r="A261" s="15"/>
      <c r="B261" s="281"/>
      <c r="C261" s="282"/>
      <c r="D261" s="261" t="s">
        <v>168</v>
      </c>
      <c r="E261" s="283" t="s">
        <v>1</v>
      </c>
      <c r="F261" s="284" t="s">
        <v>171</v>
      </c>
      <c r="G261" s="282"/>
      <c r="H261" s="285">
        <v>1</v>
      </c>
      <c r="I261" s="286"/>
      <c r="J261" s="282"/>
      <c r="K261" s="282"/>
      <c r="L261" s="287"/>
      <c r="M261" s="288"/>
      <c r="N261" s="289"/>
      <c r="O261" s="289"/>
      <c r="P261" s="289"/>
      <c r="Q261" s="289"/>
      <c r="R261" s="289"/>
      <c r="S261" s="289"/>
      <c r="T261" s="290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91" t="s">
        <v>168</v>
      </c>
      <c r="AU261" s="291" t="s">
        <v>81</v>
      </c>
      <c r="AV261" s="15" t="s">
        <v>166</v>
      </c>
      <c r="AW261" s="15" t="s">
        <v>30</v>
      </c>
      <c r="AX261" s="15" t="s">
        <v>77</v>
      </c>
      <c r="AY261" s="291" t="s">
        <v>160</v>
      </c>
    </row>
    <row r="262" s="2" customFormat="1" ht="21.75" customHeight="1">
      <c r="A262" s="39"/>
      <c r="B262" s="40"/>
      <c r="C262" s="292" t="s">
        <v>438</v>
      </c>
      <c r="D262" s="292" t="s">
        <v>230</v>
      </c>
      <c r="E262" s="293" t="s">
        <v>1979</v>
      </c>
      <c r="F262" s="294" t="s">
        <v>1980</v>
      </c>
      <c r="G262" s="295" t="s">
        <v>528</v>
      </c>
      <c r="H262" s="296">
        <v>1</v>
      </c>
      <c r="I262" s="297"/>
      <c r="J262" s="298">
        <f>ROUND(I262*H262,2)</f>
        <v>0</v>
      </c>
      <c r="K262" s="299"/>
      <c r="L262" s="300"/>
      <c r="M262" s="301" t="s">
        <v>1</v>
      </c>
      <c r="N262" s="302" t="s">
        <v>38</v>
      </c>
      <c r="O262" s="92"/>
      <c r="P262" s="255">
        <f>O262*H262</f>
        <v>0</v>
      </c>
      <c r="Q262" s="255">
        <v>0</v>
      </c>
      <c r="R262" s="255">
        <f>Q262*H262</f>
        <v>0</v>
      </c>
      <c r="S262" s="255">
        <v>0</v>
      </c>
      <c r="T262" s="256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57" t="s">
        <v>214</v>
      </c>
      <c r="AT262" s="257" t="s">
        <v>230</v>
      </c>
      <c r="AU262" s="257" t="s">
        <v>81</v>
      </c>
      <c r="AY262" s="18" t="s">
        <v>160</v>
      </c>
      <c r="BE262" s="258">
        <f>IF(N262="základní",J262,0)</f>
        <v>0</v>
      </c>
      <c r="BF262" s="258">
        <f>IF(N262="snížená",J262,0)</f>
        <v>0</v>
      </c>
      <c r="BG262" s="258">
        <f>IF(N262="zákl. přenesená",J262,0)</f>
        <v>0</v>
      </c>
      <c r="BH262" s="258">
        <f>IF(N262="sníž. přenesená",J262,0)</f>
        <v>0</v>
      </c>
      <c r="BI262" s="258">
        <f>IF(N262="nulová",J262,0)</f>
        <v>0</v>
      </c>
      <c r="BJ262" s="18" t="s">
        <v>77</v>
      </c>
      <c r="BK262" s="258">
        <f>ROUND(I262*H262,2)</f>
        <v>0</v>
      </c>
      <c r="BL262" s="18" t="s">
        <v>166</v>
      </c>
      <c r="BM262" s="257" t="s">
        <v>1981</v>
      </c>
    </row>
    <row r="263" s="12" customFormat="1" ht="22.8" customHeight="1">
      <c r="A263" s="12"/>
      <c r="B263" s="229"/>
      <c r="C263" s="230"/>
      <c r="D263" s="231" t="s">
        <v>72</v>
      </c>
      <c r="E263" s="243" t="s">
        <v>711</v>
      </c>
      <c r="F263" s="243" t="s">
        <v>1982</v>
      </c>
      <c r="G263" s="230"/>
      <c r="H263" s="230"/>
      <c r="I263" s="233"/>
      <c r="J263" s="244">
        <f>BK263</f>
        <v>0</v>
      </c>
      <c r="K263" s="230"/>
      <c r="L263" s="235"/>
      <c r="M263" s="236"/>
      <c r="N263" s="237"/>
      <c r="O263" s="237"/>
      <c r="P263" s="238">
        <f>SUM(P264:P297)</f>
        <v>0</v>
      </c>
      <c r="Q263" s="237"/>
      <c r="R263" s="238">
        <f>SUM(R264:R297)</f>
        <v>0</v>
      </c>
      <c r="S263" s="237"/>
      <c r="T263" s="239">
        <f>SUM(T264:T297)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40" t="s">
        <v>77</v>
      </c>
      <c r="AT263" s="241" t="s">
        <v>72</v>
      </c>
      <c r="AU263" s="241" t="s">
        <v>77</v>
      </c>
      <c r="AY263" s="240" t="s">
        <v>160</v>
      </c>
      <c r="BK263" s="242">
        <f>SUM(BK264:BK297)</f>
        <v>0</v>
      </c>
    </row>
    <row r="264" s="2" customFormat="1" ht="21.75" customHeight="1">
      <c r="A264" s="39"/>
      <c r="B264" s="40"/>
      <c r="C264" s="245" t="s">
        <v>446</v>
      </c>
      <c r="D264" s="245" t="s">
        <v>162</v>
      </c>
      <c r="E264" s="246" t="s">
        <v>1983</v>
      </c>
      <c r="F264" s="247" t="s">
        <v>1984</v>
      </c>
      <c r="G264" s="248" t="s">
        <v>165</v>
      </c>
      <c r="H264" s="249">
        <v>490.75999999999999</v>
      </c>
      <c r="I264" s="250"/>
      <c r="J264" s="251">
        <f>ROUND(I264*H264,2)</f>
        <v>0</v>
      </c>
      <c r="K264" s="252"/>
      <c r="L264" s="45"/>
      <c r="M264" s="253" t="s">
        <v>1</v>
      </c>
      <c r="N264" s="254" t="s">
        <v>38</v>
      </c>
      <c r="O264" s="92"/>
      <c r="P264" s="255">
        <f>O264*H264</f>
        <v>0</v>
      </c>
      <c r="Q264" s="255">
        <v>0</v>
      </c>
      <c r="R264" s="255">
        <f>Q264*H264</f>
        <v>0</v>
      </c>
      <c r="S264" s="255">
        <v>0</v>
      </c>
      <c r="T264" s="256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57" t="s">
        <v>166</v>
      </c>
      <c r="AT264" s="257" t="s">
        <v>162</v>
      </c>
      <c r="AU264" s="257" t="s">
        <v>81</v>
      </c>
      <c r="AY264" s="18" t="s">
        <v>160</v>
      </c>
      <c r="BE264" s="258">
        <f>IF(N264="základní",J264,0)</f>
        <v>0</v>
      </c>
      <c r="BF264" s="258">
        <f>IF(N264="snížená",J264,0)</f>
        <v>0</v>
      </c>
      <c r="BG264" s="258">
        <f>IF(N264="zákl. přenesená",J264,0)</f>
        <v>0</v>
      </c>
      <c r="BH264" s="258">
        <f>IF(N264="sníž. přenesená",J264,0)</f>
        <v>0</v>
      </c>
      <c r="BI264" s="258">
        <f>IF(N264="nulová",J264,0)</f>
        <v>0</v>
      </c>
      <c r="BJ264" s="18" t="s">
        <v>77</v>
      </c>
      <c r="BK264" s="258">
        <f>ROUND(I264*H264,2)</f>
        <v>0</v>
      </c>
      <c r="BL264" s="18" t="s">
        <v>166</v>
      </c>
      <c r="BM264" s="257" t="s">
        <v>1985</v>
      </c>
    </row>
    <row r="265" s="14" customFormat="1">
      <c r="A265" s="14"/>
      <c r="B265" s="271"/>
      <c r="C265" s="272"/>
      <c r="D265" s="261" t="s">
        <v>168</v>
      </c>
      <c r="E265" s="273" t="s">
        <v>1</v>
      </c>
      <c r="F265" s="274" t="s">
        <v>1986</v>
      </c>
      <c r="G265" s="272"/>
      <c r="H265" s="273" t="s">
        <v>1</v>
      </c>
      <c r="I265" s="275"/>
      <c r="J265" s="272"/>
      <c r="K265" s="272"/>
      <c r="L265" s="276"/>
      <c r="M265" s="277"/>
      <c r="N265" s="278"/>
      <c r="O265" s="278"/>
      <c r="P265" s="278"/>
      <c r="Q265" s="278"/>
      <c r="R265" s="278"/>
      <c r="S265" s="278"/>
      <c r="T265" s="279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80" t="s">
        <v>168</v>
      </c>
      <c r="AU265" s="280" t="s">
        <v>81</v>
      </c>
      <c r="AV265" s="14" t="s">
        <v>77</v>
      </c>
      <c r="AW265" s="14" t="s">
        <v>30</v>
      </c>
      <c r="AX265" s="14" t="s">
        <v>73</v>
      </c>
      <c r="AY265" s="280" t="s">
        <v>160</v>
      </c>
    </row>
    <row r="266" s="13" customFormat="1">
      <c r="A266" s="13"/>
      <c r="B266" s="259"/>
      <c r="C266" s="260"/>
      <c r="D266" s="261" t="s">
        <v>168</v>
      </c>
      <c r="E266" s="262" t="s">
        <v>1</v>
      </c>
      <c r="F266" s="263" t="s">
        <v>1987</v>
      </c>
      <c r="G266" s="260"/>
      <c r="H266" s="264">
        <v>11.4</v>
      </c>
      <c r="I266" s="265"/>
      <c r="J266" s="260"/>
      <c r="K266" s="260"/>
      <c r="L266" s="266"/>
      <c r="M266" s="267"/>
      <c r="N266" s="268"/>
      <c r="O266" s="268"/>
      <c r="P266" s="268"/>
      <c r="Q266" s="268"/>
      <c r="R266" s="268"/>
      <c r="S266" s="268"/>
      <c r="T266" s="269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70" t="s">
        <v>168</v>
      </c>
      <c r="AU266" s="270" t="s">
        <v>81</v>
      </c>
      <c r="AV266" s="13" t="s">
        <v>81</v>
      </c>
      <c r="AW266" s="13" t="s">
        <v>30</v>
      </c>
      <c r="AX266" s="13" t="s">
        <v>73</v>
      </c>
      <c r="AY266" s="270" t="s">
        <v>160</v>
      </c>
    </row>
    <row r="267" s="13" customFormat="1">
      <c r="A267" s="13"/>
      <c r="B267" s="259"/>
      <c r="C267" s="260"/>
      <c r="D267" s="261" t="s">
        <v>168</v>
      </c>
      <c r="E267" s="262" t="s">
        <v>1</v>
      </c>
      <c r="F267" s="263" t="s">
        <v>1988</v>
      </c>
      <c r="G267" s="260"/>
      <c r="H267" s="264">
        <v>10.279999999999999</v>
      </c>
      <c r="I267" s="265"/>
      <c r="J267" s="260"/>
      <c r="K267" s="260"/>
      <c r="L267" s="266"/>
      <c r="M267" s="267"/>
      <c r="N267" s="268"/>
      <c r="O267" s="268"/>
      <c r="P267" s="268"/>
      <c r="Q267" s="268"/>
      <c r="R267" s="268"/>
      <c r="S267" s="268"/>
      <c r="T267" s="269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70" t="s">
        <v>168</v>
      </c>
      <c r="AU267" s="270" t="s">
        <v>81</v>
      </c>
      <c r="AV267" s="13" t="s">
        <v>81</v>
      </c>
      <c r="AW267" s="13" t="s">
        <v>30</v>
      </c>
      <c r="AX267" s="13" t="s">
        <v>73</v>
      </c>
      <c r="AY267" s="270" t="s">
        <v>160</v>
      </c>
    </row>
    <row r="268" s="13" customFormat="1">
      <c r="A268" s="13"/>
      <c r="B268" s="259"/>
      <c r="C268" s="260"/>
      <c r="D268" s="261" t="s">
        <v>168</v>
      </c>
      <c r="E268" s="262" t="s">
        <v>1</v>
      </c>
      <c r="F268" s="263" t="s">
        <v>1989</v>
      </c>
      <c r="G268" s="260"/>
      <c r="H268" s="264">
        <v>19.100000000000001</v>
      </c>
      <c r="I268" s="265"/>
      <c r="J268" s="260"/>
      <c r="K268" s="260"/>
      <c r="L268" s="266"/>
      <c r="M268" s="267"/>
      <c r="N268" s="268"/>
      <c r="O268" s="268"/>
      <c r="P268" s="268"/>
      <c r="Q268" s="268"/>
      <c r="R268" s="268"/>
      <c r="S268" s="268"/>
      <c r="T268" s="269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70" t="s">
        <v>168</v>
      </c>
      <c r="AU268" s="270" t="s">
        <v>81</v>
      </c>
      <c r="AV268" s="13" t="s">
        <v>81</v>
      </c>
      <c r="AW268" s="13" t="s">
        <v>30</v>
      </c>
      <c r="AX268" s="13" t="s">
        <v>73</v>
      </c>
      <c r="AY268" s="270" t="s">
        <v>160</v>
      </c>
    </row>
    <row r="269" s="13" customFormat="1">
      <c r="A269" s="13"/>
      <c r="B269" s="259"/>
      <c r="C269" s="260"/>
      <c r="D269" s="261" t="s">
        <v>168</v>
      </c>
      <c r="E269" s="262" t="s">
        <v>1</v>
      </c>
      <c r="F269" s="263" t="s">
        <v>1990</v>
      </c>
      <c r="G269" s="260"/>
      <c r="H269" s="264">
        <v>2.7999999999999998</v>
      </c>
      <c r="I269" s="265"/>
      <c r="J269" s="260"/>
      <c r="K269" s="260"/>
      <c r="L269" s="266"/>
      <c r="M269" s="267"/>
      <c r="N269" s="268"/>
      <c r="O269" s="268"/>
      <c r="P269" s="268"/>
      <c r="Q269" s="268"/>
      <c r="R269" s="268"/>
      <c r="S269" s="268"/>
      <c r="T269" s="26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70" t="s">
        <v>168</v>
      </c>
      <c r="AU269" s="270" t="s">
        <v>81</v>
      </c>
      <c r="AV269" s="13" t="s">
        <v>81</v>
      </c>
      <c r="AW269" s="13" t="s">
        <v>30</v>
      </c>
      <c r="AX269" s="13" t="s">
        <v>73</v>
      </c>
      <c r="AY269" s="270" t="s">
        <v>160</v>
      </c>
    </row>
    <row r="270" s="13" customFormat="1">
      <c r="A270" s="13"/>
      <c r="B270" s="259"/>
      <c r="C270" s="260"/>
      <c r="D270" s="261" t="s">
        <v>168</v>
      </c>
      <c r="E270" s="262" t="s">
        <v>1</v>
      </c>
      <c r="F270" s="263" t="s">
        <v>1991</v>
      </c>
      <c r="G270" s="260"/>
      <c r="H270" s="264">
        <v>5.2999999999999998</v>
      </c>
      <c r="I270" s="265"/>
      <c r="J270" s="260"/>
      <c r="K270" s="260"/>
      <c r="L270" s="266"/>
      <c r="M270" s="267"/>
      <c r="N270" s="268"/>
      <c r="O270" s="268"/>
      <c r="P270" s="268"/>
      <c r="Q270" s="268"/>
      <c r="R270" s="268"/>
      <c r="S270" s="268"/>
      <c r="T270" s="269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70" t="s">
        <v>168</v>
      </c>
      <c r="AU270" s="270" t="s">
        <v>81</v>
      </c>
      <c r="AV270" s="13" t="s">
        <v>81</v>
      </c>
      <c r="AW270" s="13" t="s">
        <v>30</v>
      </c>
      <c r="AX270" s="13" t="s">
        <v>73</v>
      </c>
      <c r="AY270" s="270" t="s">
        <v>160</v>
      </c>
    </row>
    <row r="271" s="13" customFormat="1">
      <c r="A271" s="13"/>
      <c r="B271" s="259"/>
      <c r="C271" s="260"/>
      <c r="D271" s="261" t="s">
        <v>168</v>
      </c>
      <c r="E271" s="262" t="s">
        <v>1</v>
      </c>
      <c r="F271" s="263" t="s">
        <v>1992</v>
      </c>
      <c r="G271" s="260"/>
      <c r="H271" s="264">
        <v>3</v>
      </c>
      <c r="I271" s="265"/>
      <c r="J271" s="260"/>
      <c r="K271" s="260"/>
      <c r="L271" s="266"/>
      <c r="M271" s="267"/>
      <c r="N271" s="268"/>
      <c r="O271" s="268"/>
      <c r="P271" s="268"/>
      <c r="Q271" s="268"/>
      <c r="R271" s="268"/>
      <c r="S271" s="268"/>
      <c r="T271" s="269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70" t="s">
        <v>168</v>
      </c>
      <c r="AU271" s="270" t="s">
        <v>81</v>
      </c>
      <c r="AV271" s="13" t="s">
        <v>81</v>
      </c>
      <c r="AW271" s="13" t="s">
        <v>30</v>
      </c>
      <c r="AX271" s="13" t="s">
        <v>73</v>
      </c>
      <c r="AY271" s="270" t="s">
        <v>160</v>
      </c>
    </row>
    <row r="272" s="13" customFormat="1">
      <c r="A272" s="13"/>
      <c r="B272" s="259"/>
      <c r="C272" s="260"/>
      <c r="D272" s="261" t="s">
        <v>168</v>
      </c>
      <c r="E272" s="262" t="s">
        <v>1</v>
      </c>
      <c r="F272" s="263" t="s">
        <v>1993</v>
      </c>
      <c r="G272" s="260"/>
      <c r="H272" s="264">
        <v>2.7999999999999998</v>
      </c>
      <c r="I272" s="265"/>
      <c r="J272" s="260"/>
      <c r="K272" s="260"/>
      <c r="L272" s="266"/>
      <c r="M272" s="267"/>
      <c r="N272" s="268"/>
      <c r="O272" s="268"/>
      <c r="P272" s="268"/>
      <c r="Q272" s="268"/>
      <c r="R272" s="268"/>
      <c r="S272" s="268"/>
      <c r="T272" s="269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70" t="s">
        <v>168</v>
      </c>
      <c r="AU272" s="270" t="s">
        <v>81</v>
      </c>
      <c r="AV272" s="13" t="s">
        <v>81</v>
      </c>
      <c r="AW272" s="13" t="s">
        <v>30</v>
      </c>
      <c r="AX272" s="13" t="s">
        <v>73</v>
      </c>
      <c r="AY272" s="270" t="s">
        <v>160</v>
      </c>
    </row>
    <row r="273" s="13" customFormat="1">
      <c r="A273" s="13"/>
      <c r="B273" s="259"/>
      <c r="C273" s="260"/>
      <c r="D273" s="261" t="s">
        <v>168</v>
      </c>
      <c r="E273" s="262" t="s">
        <v>1</v>
      </c>
      <c r="F273" s="263" t="s">
        <v>1994</v>
      </c>
      <c r="G273" s="260"/>
      <c r="H273" s="264">
        <v>3</v>
      </c>
      <c r="I273" s="265"/>
      <c r="J273" s="260"/>
      <c r="K273" s="260"/>
      <c r="L273" s="266"/>
      <c r="M273" s="267"/>
      <c r="N273" s="268"/>
      <c r="O273" s="268"/>
      <c r="P273" s="268"/>
      <c r="Q273" s="268"/>
      <c r="R273" s="268"/>
      <c r="S273" s="268"/>
      <c r="T273" s="269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70" t="s">
        <v>168</v>
      </c>
      <c r="AU273" s="270" t="s">
        <v>81</v>
      </c>
      <c r="AV273" s="13" t="s">
        <v>81</v>
      </c>
      <c r="AW273" s="13" t="s">
        <v>30</v>
      </c>
      <c r="AX273" s="13" t="s">
        <v>73</v>
      </c>
      <c r="AY273" s="270" t="s">
        <v>160</v>
      </c>
    </row>
    <row r="274" s="13" customFormat="1">
      <c r="A274" s="13"/>
      <c r="B274" s="259"/>
      <c r="C274" s="260"/>
      <c r="D274" s="261" t="s">
        <v>168</v>
      </c>
      <c r="E274" s="262" t="s">
        <v>1</v>
      </c>
      <c r="F274" s="263" t="s">
        <v>1995</v>
      </c>
      <c r="G274" s="260"/>
      <c r="H274" s="264">
        <v>2.6000000000000001</v>
      </c>
      <c r="I274" s="265"/>
      <c r="J274" s="260"/>
      <c r="K274" s="260"/>
      <c r="L274" s="266"/>
      <c r="M274" s="267"/>
      <c r="N274" s="268"/>
      <c r="O274" s="268"/>
      <c r="P274" s="268"/>
      <c r="Q274" s="268"/>
      <c r="R274" s="268"/>
      <c r="S274" s="268"/>
      <c r="T274" s="26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70" t="s">
        <v>168</v>
      </c>
      <c r="AU274" s="270" t="s">
        <v>81</v>
      </c>
      <c r="AV274" s="13" t="s">
        <v>81</v>
      </c>
      <c r="AW274" s="13" t="s">
        <v>30</v>
      </c>
      <c r="AX274" s="13" t="s">
        <v>73</v>
      </c>
      <c r="AY274" s="270" t="s">
        <v>160</v>
      </c>
    </row>
    <row r="275" s="13" customFormat="1">
      <c r="A275" s="13"/>
      <c r="B275" s="259"/>
      <c r="C275" s="260"/>
      <c r="D275" s="261" t="s">
        <v>168</v>
      </c>
      <c r="E275" s="262" t="s">
        <v>1</v>
      </c>
      <c r="F275" s="263" t="s">
        <v>1996</v>
      </c>
      <c r="G275" s="260"/>
      <c r="H275" s="264">
        <v>5.5999999999999996</v>
      </c>
      <c r="I275" s="265"/>
      <c r="J275" s="260"/>
      <c r="K275" s="260"/>
      <c r="L275" s="266"/>
      <c r="M275" s="267"/>
      <c r="N275" s="268"/>
      <c r="O275" s="268"/>
      <c r="P275" s="268"/>
      <c r="Q275" s="268"/>
      <c r="R275" s="268"/>
      <c r="S275" s="268"/>
      <c r="T275" s="269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70" t="s">
        <v>168</v>
      </c>
      <c r="AU275" s="270" t="s">
        <v>81</v>
      </c>
      <c r="AV275" s="13" t="s">
        <v>81</v>
      </c>
      <c r="AW275" s="13" t="s">
        <v>30</v>
      </c>
      <c r="AX275" s="13" t="s">
        <v>73</v>
      </c>
      <c r="AY275" s="270" t="s">
        <v>160</v>
      </c>
    </row>
    <row r="276" s="13" customFormat="1">
      <c r="A276" s="13"/>
      <c r="B276" s="259"/>
      <c r="C276" s="260"/>
      <c r="D276" s="261" t="s">
        <v>168</v>
      </c>
      <c r="E276" s="262" t="s">
        <v>1</v>
      </c>
      <c r="F276" s="263" t="s">
        <v>1997</v>
      </c>
      <c r="G276" s="260"/>
      <c r="H276" s="264">
        <v>32.590000000000003</v>
      </c>
      <c r="I276" s="265"/>
      <c r="J276" s="260"/>
      <c r="K276" s="260"/>
      <c r="L276" s="266"/>
      <c r="M276" s="267"/>
      <c r="N276" s="268"/>
      <c r="O276" s="268"/>
      <c r="P276" s="268"/>
      <c r="Q276" s="268"/>
      <c r="R276" s="268"/>
      <c r="S276" s="268"/>
      <c r="T276" s="269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70" t="s">
        <v>168</v>
      </c>
      <c r="AU276" s="270" t="s">
        <v>81</v>
      </c>
      <c r="AV276" s="13" t="s">
        <v>81</v>
      </c>
      <c r="AW276" s="13" t="s">
        <v>30</v>
      </c>
      <c r="AX276" s="13" t="s">
        <v>73</v>
      </c>
      <c r="AY276" s="270" t="s">
        <v>160</v>
      </c>
    </row>
    <row r="277" s="13" customFormat="1">
      <c r="A277" s="13"/>
      <c r="B277" s="259"/>
      <c r="C277" s="260"/>
      <c r="D277" s="261" t="s">
        <v>168</v>
      </c>
      <c r="E277" s="262" t="s">
        <v>1</v>
      </c>
      <c r="F277" s="263" t="s">
        <v>1998</v>
      </c>
      <c r="G277" s="260"/>
      <c r="H277" s="264">
        <v>13.17</v>
      </c>
      <c r="I277" s="265"/>
      <c r="J277" s="260"/>
      <c r="K277" s="260"/>
      <c r="L277" s="266"/>
      <c r="M277" s="267"/>
      <c r="N277" s="268"/>
      <c r="O277" s="268"/>
      <c r="P277" s="268"/>
      <c r="Q277" s="268"/>
      <c r="R277" s="268"/>
      <c r="S277" s="268"/>
      <c r="T277" s="26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70" t="s">
        <v>168</v>
      </c>
      <c r="AU277" s="270" t="s">
        <v>81</v>
      </c>
      <c r="AV277" s="13" t="s">
        <v>81</v>
      </c>
      <c r="AW277" s="13" t="s">
        <v>30</v>
      </c>
      <c r="AX277" s="13" t="s">
        <v>73</v>
      </c>
      <c r="AY277" s="270" t="s">
        <v>160</v>
      </c>
    </row>
    <row r="278" s="16" customFormat="1">
      <c r="A278" s="16"/>
      <c r="B278" s="303"/>
      <c r="C278" s="304"/>
      <c r="D278" s="261" t="s">
        <v>168</v>
      </c>
      <c r="E278" s="305" t="s">
        <v>1</v>
      </c>
      <c r="F278" s="306" t="s">
        <v>585</v>
      </c>
      <c r="G278" s="304"/>
      <c r="H278" s="307">
        <v>111.64</v>
      </c>
      <c r="I278" s="308"/>
      <c r="J278" s="304"/>
      <c r="K278" s="304"/>
      <c r="L278" s="309"/>
      <c r="M278" s="310"/>
      <c r="N278" s="311"/>
      <c r="O278" s="311"/>
      <c r="P278" s="311"/>
      <c r="Q278" s="311"/>
      <c r="R278" s="311"/>
      <c r="S278" s="311"/>
      <c r="T278" s="312"/>
      <c r="U278" s="16"/>
      <c r="V278" s="16"/>
      <c r="W278" s="16"/>
      <c r="X278" s="16"/>
      <c r="Y278" s="16"/>
      <c r="Z278" s="16"/>
      <c r="AA278" s="16"/>
      <c r="AB278" s="16"/>
      <c r="AC278" s="16"/>
      <c r="AD278" s="16"/>
      <c r="AE278" s="16"/>
      <c r="AT278" s="313" t="s">
        <v>168</v>
      </c>
      <c r="AU278" s="313" t="s">
        <v>81</v>
      </c>
      <c r="AV278" s="16" t="s">
        <v>101</v>
      </c>
      <c r="AW278" s="16" t="s">
        <v>30</v>
      </c>
      <c r="AX278" s="16" t="s">
        <v>73</v>
      </c>
      <c r="AY278" s="313" t="s">
        <v>160</v>
      </c>
    </row>
    <row r="279" s="14" customFormat="1">
      <c r="A279" s="14"/>
      <c r="B279" s="271"/>
      <c r="C279" s="272"/>
      <c r="D279" s="261" t="s">
        <v>168</v>
      </c>
      <c r="E279" s="273" t="s">
        <v>1</v>
      </c>
      <c r="F279" s="274" t="s">
        <v>1999</v>
      </c>
      <c r="G279" s="272"/>
      <c r="H279" s="273" t="s">
        <v>1</v>
      </c>
      <c r="I279" s="275"/>
      <c r="J279" s="272"/>
      <c r="K279" s="272"/>
      <c r="L279" s="276"/>
      <c r="M279" s="277"/>
      <c r="N279" s="278"/>
      <c r="O279" s="278"/>
      <c r="P279" s="278"/>
      <c r="Q279" s="278"/>
      <c r="R279" s="278"/>
      <c r="S279" s="278"/>
      <c r="T279" s="279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80" t="s">
        <v>168</v>
      </c>
      <c r="AU279" s="280" t="s">
        <v>81</v>
      </c>
      <c r="AV279" s="14" t="s">
        <v>77</v>
      </c>
      <c r="AW279" s="14" t="s">
        <v>30</v>
      </c>
      <c r="AX279" s="14" t="s">
        <v>73</v>
      </c>
      <c r="AY279" s="280" t="s">
        <v>160</v>
      </c>
    </row>
    <row r="280" s="13" customFormat="1">
      <c r="A280" s="13"/>
      <c r="B280" s="259"/>
      <c r="C280" s="260"/>
      <c r="D280" s="261" t="s">
        <v>168</v>
      </c>
      <c r="E280" s="262" t="s">
        <v>1</v>
      </c>
      <c r="F280" s="263" t="s">
        <v>2000</v>
      </c>
      <c r="G280" s="260"/>
      <c r="H280" s="264">
        <v>62.07</v>
      </c>
      <c r="I280" s="265"/>
      <c r="J280" s="260"/>
      <c r="K280" s="260"/>
      <c r="L280" s="266"/>
      <c r="M280" s="267"/>
      <c r="N280" s="268"/>
      <c r="O280" s="268"/>
      <c r="P280" s="268"/>
      <c r="Q280" s="268"/>
      <c r="R280" s="268"/>
      <c r="S280" s="268"/>
      <c r="T280" s="269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70" t="s">
        <v>168</v>
      </c>
      <c r="AU280" s="270" t="s">
        <v>81</v>
      </c>
      <c r="AV280" s="13" t="s">
        <v>81</v>
      </c>
      <c r="AW280" s="13" t="s">
        <v>30</v>
      </c>
      <c r="AX280" s="13" t="s">
        <v>73</v>
      </c>
      <c r="AY280" s="270" t="s">
        <v>160</v>
      </c>
    </row>
    <row r="281" s="13" customFormat="1">
      <c r="A281" s="13"/>
      <c r="B281" s="259"/>
      <c r="C281" s="260"/>
      <c r="D281" s="261" t="s">
        <v>168</v>
      </c>
      <c r="E281" s="262" t="s">
        <v>1</v>
      </c>
      <c r="F281" s="263" t="s">
        <v>2001</v>
      </c>
      <c r="G281" s="260"/>
      <c r="H281" s="264">
        <v>68.650000000000006</v>
      </c>
      <c r="I281" s="265"/>
      <c r="J281" s="260"/>
      <c r="K281" s="260"/>
      <c r="L281" s="266"/>
      <c r="M281" s="267"/>
      <c r="N281" s="268"/>
      <c r="O281" s="268"/>
      <c r="P281" s="268"/>
      <c r="Q281" s="268"/>
      <c r="R281" s="268"/>
      <c r="S281" s="268"/>
      <c r="T281" s="269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70" t="s">
        <v>168</v>
      </c>
      <c r="AU281" s="270" t="s">
        <v>81</v>
      </c>
      <c r="AV281" s="13" t="s">
        <v>81</v>
      </c>
      <c r="AW281" s="13" t="s">
        <v>30</v>
      </c>
      <c r="AX281" s="13" t="s">
        <v>73</v>
      </c>
      <c r="AY281" s="270" t="s">
        <v>160</v>
      </c>
    </row>
    <row r="282" s="13" customFormat="1">
      <c r="A282" s="13"/>
      <c r="B282" s="259"/>
      <c r="C282" s="260"/>
      <c r="D282" s="261" t="s">
        <v>168</v>
      </c>
      <c r="E282" s="262" t="s">
        <v>1</v>
      </c>
      <c r="F282" s="263" t="s">
        <v>2002</v>
      </c>
      <c r="G282" s="260"/>
      <c r="H282" s="264">
        <v>4.9400000000000004</v>
      </c>
      <c r="I282" s="265"/>
      <c r="J282" s="260"/>
      <c r="K282" s="260"/>
      <c r="L282" s="266"/>
      <c r="M282" s="267"/>
      <c r="N282" s="268"/>
      <c r="O282" s="268"/>
      <c r="P282" s="268"/>
      <c r="Q282" s="268"/>
      <c r="R282" s="268"/>
      <c r="S282" s="268"/>
      <c r="T282" s="26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70" t="s">
        <v>168</v>
      </c>
      <c r="AU282" s="270" t="s">
        <v>81</v>
      </c>
      <c r="AV282" s="13" t="s">
        <v>81</v>
      </c>
      <c r="AW282" s="13" t="s">
        <v>30</v>
      </c>
      <c r="AX282" s="13" t="s">
        <v>73</v>
      </c>
      <c r="AY282" s="270" t="s">
        <v>160</v>
      </c>
    </row>
    <row r="283" s="13" customFormat="1">
      <c r="A283" s="13"/>
      <c r="B283" s="259"/>
      <c r="C283" s="260"/>
      <c r="D283" s="261" t="s">
        <v>168</v>
      </c>
      <c r="E283" s="262" t="s">
        <v>1</v>
      </c>
      <c r="F283" s="263" t="s">
        <v>2003</v>
      </c>
      <c r="G283" s="260"/>
      <c r="H283" s="264">
        <v>8.7699999999999996</v>
      </c>
      <c r="I283" s="265"/>
      <c r="J283" s="260"/>
      <c r="K283" s="260"/>
      <c r="L283" s="266"/>
      <c r="M283" s="267"/>
      <c r="N283" s="268"/>
      <c r="O283" s="268"/>
      <c r="P283" s="268"/>
      <c r="Q283" s="268"/>
      <c r="R283" s="268"/>
      <c r="S283" s="268"/>
      <c r="T283" s="269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70" t="s">
        <v>168</v>
      </c>
      <c r="AU283" s="270" t="s">
        <v>81</v>
      </c>
      <c r="AV283" s="13" t="s">
        <v>81</v>
      </c>
      <c r="AW283" s="13" t="s">
        <v>30</v>
      </c>
      <c r="AX283" s="13" t="s">
        <v>73</v>
      </c>
      <c r="AY283" s="270" t="s">
        <v>160</v>
      </c>
    </row>
    <row r="284" s="13" customFormat="1">
      <c r="A284" s="13"/>
      <c r="B284" s="259"/>
      <c r="C284" s="260"/>
      <c r="D284" s="261" t="s">
        <v>168</v>
      </c>
      <c r="E284" s="262" t="s">
        <v>1</v>
      </c>
      <c r="F284" s="263" t="s">
        <v>2004</v>
      </c>
      <c r="G284" s="260"/>
      <c r="H284" s="264">
        <v>18.09</v>
      </c>
      <c r="I284" s="265"/>
      <c r="J284" s="260"/>
      <c r="K284" s="260"/>
      <c r="L284" s="266"/>
      <c r="M284" s="267"/>
      <c r="N284" s="268"/>
      <c r="O284" s="268"/>
      <c r="P284" s="268"/>
      <c r="Q284" s="268"/>
      <c r="R284" s="268"/>
      <c r="S284" s="268"/>
      <c r="T284" s="269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70" t="s">
        <v>168</v>
      </c>
      <c r="AU284" s="270" t="s">
        <v>81</v>
      </c>
      <c r="AV284" s="13" t="s">
        <v>81</v>
      </c>
      <c r="AW284" s="13" t="s">
        <v>30</v>
      </c>
      <c r="AX284" s="13" t="s">
        <v>73</v>
      </c>
      <c r="AY284" s="270" t="s">
        <v>160</v>
      </c>
    </row>
    <row r="285" s="13" customFormat="1">
      <c r="A285" s="13"/>
      <c r="B285" s="259"/>
      <c r="C285" s="260"/>
      <c r="D285" s="261" t="s">
        <v>168</v>
      </c>
      <c r="E285" s="262" t="s">
        <v>1</v>
      </c>
      <c r="F285" s="263" t="s">
        <v>2005</v>
      </c>
      <c r="G285" s="260"/>
      <c r="H285" s="264">
        <v>2.4500000000000002</v>
      </c>
      <c r="I285" s="265"/>
      <c r="J285" s="260"/>
      <c r="K285" s="260"/>
      <c r="L285" s="266"/>
      <c r="M285" s="267"/>
      <c r="N285" s="268"/>
      <c r="O285" s="268"/>
      <c r="P285" s="268"/>
      <c r="Q285" s="268"/>
      <c r="R285" s="268"/>
      <c r="S285" s="268"/>
      <c r="T285" s="269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70" t="s">
        <v>168</v>
      </c>
      <c r="AU285" s="270" t="s">
        <v>81</v>
      </c>
      <c r="AV285" s="13" t="s">
        <v>81</v>
      </c>
      <c r="AW285" s="13" t="s">
        <v>30</v>
      </c>
      <c r="AX285" s="13" t="s">
        <v>73</v>
      </c>
      <c r="AY285" s="270" t="s">
        <v>160</v>
      </c>
    </row>
    <row r="286" s="13" customFormat="1">
      <c r="A286" s="13"/>
      <c r="B286" s="259"/>
      <c r="C286" s="260"/>
      <c r="D286" s="261" t="s">
        <v>168</v>
      </c>
      <c r="E286" s="262" t="s">
        <v>1</v>
      </c>
      <c r="F286" s="263" t="s">
        <v>2006</v>
      </c>
      <c r="G286" s="260"/>
      <c r="H286" s="264">
        <v>5.7300000000000004</v>
      </c>
      <c r="I286" s="265"/>
      <c r="J286" s="260"/>
      <c r="K286" s="260"/>
      <c r="L286" s="266"/>
      <c r="M286" s="267"/>
      <c r="N286" s="268"/>
      <c r="O286" s="268"/>
      <c r="P286" s="268"/>
      <c r="Q286" s="268"/>
      <c r="R286" s="268"/>
      <c r="S286" s="268"/>
      <c r="T286" s="269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70" t="s">
        <v>168</v>
      </c>
      <c r="AU286" s="270" t="s">
        <v>81</v>
      </c>
      <c r="AV286" s="13" t="s">
        <v>81</v>
      </c>
      <c r="AW286" s="13" t="s">
        <v>30</v>
      </c>
      <c r="AX286" s="13" t="s">
        <v>73</v>
      </c>
      <c r="AY286" s="270" t="s">
        <v>160</v>
      </c>
    </row>
    <row r="287" s="13" customFormat="1">
      <c r="A287" s="13"/>
      <c r="B287" s="259"/>
      <c r="C287" s="260"/>
      <c r="D287" s="261" t="s">
        <v>168</v>
      </c>
      <c r="E287" s="262" t="s">
        <v>1</v>
      </c>
      <c r="F287" s="263" t="s">
        <v>2007</v>
      </c>
      <c r="G287" s="260"/>
      <c r="H287" s="264">
        <v>8.8599999999999994</v>
      </c>
      <c r="I287" s="265"/>
      <c r="J287" s="260"/>
      <c r="K287" s="260"/>
      <c r="L287" s="266"/>
      <c r="M287" s="267"/>
      <c r="N287" s="268"/>
      <c r="O287" s="268"/>
      <c r="P287" s="268"/>
      <c r="Q287" s="268"/>
      <c r="R287" s="268"/>
      <c r="S287" s="268"/>
      <c r="T287" s="269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70" t="s">
        <v>168</v>
      </c>
      <c r="AU287" s="270" t="s">
        <v>81</v>
      </c>
      <c r="AV287" s="13" t="s">
        <v>81</v>
      </c>
      <c r="AW287" s="13" t="s">
        <v>30</v>
      </c>
      <c r="AX287" s="13" t="s">
        <v>73</v>
      </c>
      <c r="AY287" s="270" t="s">
        <v>160</v>
      </c>
    </row>
    <row r="288" s="13" customFormat="1">
      <c r="A288" s="13"/>
      <c r="B288" s="259"/>
      <c r="C288" s="260"/>
      <c r="D288" s="261" t="s">
        <v>168</v>
      </c>
      <c r="E288" s="262" t="s">
        <v>1</v>
      </c>
      <c r="F288" s="263" t="s">
        <v>2008</v>
      </c>
      <c r="G288" s="260"/>
      <c r="H288" s="264">
        <v>25.359999999999999</v>
      </c>
      <c r="I288" s="265"/>
      <c r="J288" s="260"/>
      <c r="K288" s="260"/>
      <c r="L288" s="266"/>
      <c r="M288" s="267"/>
      <c r="N288" s="268"/>
      <c r="O288" s="268"/>
      <c r="P288" s="268"/>
      <c r="Q288" s="268"/>
      <c r="R288" s="268"/>
      <c r="S288" s="268"/>
      <c r="T288" s="269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70" t="s">
        <v>168</v>
      </c>
      <c r="AU288" s="270" t="s">
        <v>81</v>
      </c>
      <c r="AV288" s="13" t="s">
        <v>81</v>
      </c>
      <c r="AW288" s="13" t="s">
        <v>30</v>
      </c>
      <c r="AX288" s="13" t="s">
        <v>73</v>
      </c>
      <c r="AY288" s="270" t="s">
        <v>160</v>
      </c>
    </row>
    <row r="289" s="13" customFormat="1">
      <c r="A289" s="13"/>
      <c r="B289" s="259"/>
      <c r="C289" s="260"/>
      <c r="D289" s="261" t="s">
        <v>168</v>
      </c>
      <c r="E289" s="262" t="s">
        <v>1</v>
      </c>
      <c r="F289" s="263" t="s">
        <v>2009</v>
      </c>
      <c r="G289" s="260"/>
      <c r="H289" s="264">
        <v>3.7599999999999998</v>
      </c>
      <c r="I289" s="265"/>
      <c r="J289" s="260"/>
      <c r="K289" s="260"/>
      <c r="L289" s="266"/>
      <c r="M289" s="267"/>
      <c r="N289" s="268"/>
      <c r="O289" s="268"/>
      <c r="P289" s="268"/>
      <c r="Q289" s="268"/>
      <c r="R289" s="268"/>
      <c r="S289" s="268"/>
      <c r="T289" s="269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70" t="s">
        <v>168</v>
      </c>
      <c r="AU289" s="270" t="s">
        <v>81</v>
      </c>
      <c r="AV289" s="13" t="s">
        <v>81</v>
      </c>
      <c r="AW289" s="13" t="s">
        <v>30</v>
      </c>
      <c r="AX289" s="13" t="s">
        <v>73</v>
      </c>
      <c r="AY289" s="270" t="s">
        <v>160</v>
      </c>
    </row>
    <row r="290" s="13" customFormat="1">
      <c r="A290" s="13"/>
      <c r="B290" s="259"/>
      <c r="C290" s="260"/>
      <c r="D290" s="261" t="s">
        <v>168</v>
      </c>
      <c r="E290" s="262" t="s">
        <v>1</v>
      </c>
      <c r="F290" s="263" t="s">
        <v>2010</v>
      </c>
      <c r="G290" s="260"/>
      <c r="H290" s="264">
        <v>6.7999999999999998</v>
      </c>
      <c r="I290" s="265"/>
      <c r="J290" s="260"/>
      <c r="K290" s="260"/>
      <c r="L290" s="266"/>
      <c r="M290" s="267"/>
      <c r="N290" s="268"/>
      <c r="O290" s="268"/>
      <c r="P290" s="268"/>
      <c r="Q290" s="268"/>
      <c r="R290" s="268"/>
      <c r="S290" s="268"/>
      <c r="T290" s="269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70" t="s">
        <v>168</v>
      </c>
      <c r="AU290" s="270" t="s">
        <v>81</v>
      </c>
      <c r="AV290" s="13" t="s">
        <v>81</v>
      </c>
      <c r="AW290" s="13" t="s">
        <v>30</v>
      </c>
      <c r="AX290" s="13" t="s">
        <v>73</v>
      </c>
      <c r="AY290" s="270" t="s">
        <v>160</v>
      </c>
    </row>
    <row r="291" s="13" customFormat="1">
      <c r="A291" s="13"/>
      <c r="B291" s="259"/>
      <c r="C291" s="260"/>
      <c r="D291" s="261" t="s">
        <v>168</v>
      </c>
      <c r="E291" s="262" t="s">
        <v>1</v>
      </c>
      <c r="F291" s="263" t="s">
        <v>2011</v>
      </c>
      <c r="G291" s="260"/>
      <c r="H291" s="264">
        <v>69.439999999999998</v>
      </c>
      <c r="I291" s="265"/>
      <c r="J291" s="260"/>
      <c r="K291" s="260"/>
      <c r="L291" s="266"/>
      <c r="M291" s="267"/>
      <c r="N291" s="268"/>
      <c r="O291" s="268"/>
      <c r="P291" s="268"/>
      <c r="Q291" s="268"/>
      <c r="R291" s="268"/>
      <c r="S291" s="268"/>
      <c r="T291" s="269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70" t="s">
        <v>168</v>
      </c>
      <c r="AU291" s="270" t="s">
        <v>81</v>
      </c>
      <c r="AV291" s="13" t="s">
        <v>81</v>
      </c>
      <c r="AW291" s="13" t="s">
        <v>30</v>
      </c>
      <c r="AX291" s="13" t="s">
        <v>73</v>
      </c>
      <c r="AY291" s="270" t="s">
        <v>160</v>
      </c>
    </row>
    <row r="292" s="13" customFormat="1">
      <c r="A292" s="13"/>
      <c r="B292" s="259"/>
      <c r="C292" s="260"/>
      <c r="D292" s="261" t="s">
        <v>168</v>
      </c>
      <c r="E292" s="262" t="s">
        <v>1</v>
      </c>
      <c r="F292" s="263" t="s">
        <v>2012</v>
      </c>
      <c r="G292" s="260"/>
      <c r="H292" s="264">
        <v>62.039999999999999</v>
      </c>
      <c r="I292" s="265"/>
      <c r="J292" s="260"/>
      <c r="K292" s="260"/>
      <c r="L292" s="266"/>
      <c r="M292" s="267"/>
      <c r="N292" s="268"/>
      <c r="O292" s="268"/>
      <c r="P292" s="268"/>
      <c r="Q292" s="268"/>
      <c r="R292" s="268"/>
      <c r="S292" s="268"/>
      <c r="T292" s="269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70" t="s">
        <v>168</v>
      </c>
      <c r="AU292" s="270" t="s">
        <v>81</v>
      </c>
      <c r="AV292" s="13" t="s">
        <v>81</v>
      </c>
      <c r="AW292" s="13" t="s">
        <v>30</v>
      </c>
      <c r="AX292" s="13" t="s">
        <v>73</v>
      </c>
      <c r="AY292" s="270" t="s">
        <v>160</v>
      </c>
    </row>
    <row r="293" s="13" customFormat="1">
      <c r="A293" s="13"/>
      <c r="B293" s="259"/>
      <c r="C293" s="260"/>
      <c r="D293" s="261" t="s">
        <v>168</v>
      </c>
      <c r="E293" s="262" t="s">
        <v>1</v>
      </c>
      <c r="F293" s="263" t="s">
        <v>2013</v>
      </c>
      <c r="G293" s="260"/>
      <c r="H293" s="264">
        <v>18.449999999999999</v>
      </c>
      <c r="I293" s="265"/>
      <c r="J293" s="260"/>
      <c r="K293" s="260"/>
      <c r="L293" s="266"/>
      <c r="M293" s="267"/>
      <c r="N293" s="268"/>
      <c r="O293" s="268"/>
      <c r="P293" s="268"/>
      <c r="Q293" s="268"/>
      <c r="R293" s="268"/>
      <c r="S293" s="268"/>
      <c r="T293" s="269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70" t="s">
        <v>168</v>
      </c>
      <c r="AU293" s="270" t="s">
        <v>81</v>
      </c>
      <c r="AV293" s="13" t="s">
        <v>81</v>
      </c>
      <c r="AW293" s="13" t="s">
        <v>30</v>
      </c>
      <c r="AX293" s="13" t="s">
        <v>73</v>
      </c>
      <c r="AY293" s="270" t="s">
        <v>160</v>
      </c>
    </row>
    <row r="294" s="13" customFormat="1">
      <c r="A294" s="13"/>
      <c r="B294" s="259"/>
      <c r="C294" s="260"/>
      <c r="D294" s="261" t="s">
        <v>168</v>
      </c>
      <c r="E294" s="262" t="s">
        <v>1</v>
      </c>
      <c r="F294" s="263" t="s">
        <v>2014</v>
      </c>
      <c r="G294" s="260"/>
      <c r="H294" s="264">
        <v>8.7699999999999996</v>
      </c>
      <c r="I294" s="265"/>
      <c r="J294" s="260"/>
      <c r="K294" s="260"/>
      <c r="L294" s="266"/>
      <c r="M294" s="267"/>
      <c r="N294" s="268"/>
      <c r="O294" s="268"/>
      <c r="P294" s="268"/>
      <c r="Q294" s="268"/>
      <c r="R294" s="268"/>
      <c r="S294" s="268"/>
      <c r="T294" s="269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70" t="s">
        <v>168</v>
      </c>
      <c r="AU294" s="270" t="s">
        <v>81</v>
      </c>
      <c r="AV294" s="13" t="s">
        <v>81</v>
      </c>
      <c r="AW294" s="13" t="s">
        <v>30</v>
      </c>
      <c r="AX294" s="13" t="s">
        <v>73</v>
      </c>
      <c r="AY294" s="270" t="s">
        <v>160</v>
      </c>
    </row>
    <row r="295" s="13" customFormat="1">
      <c r="A295" s="13"/>
      <c r="B295" s="259"/>
      <c r="C295" s="260"/>
      <c r="D295" s="261" t="s">
        <v>168</v>
      </c>
      <c r="E295" s="262" t="s">
        <v>1</v>
      </c>
      <c r="F295" s="263" t="s">
        <v>2015</v>
      </c>
      <c r="G295" s="260"/>
      <c r="H295" s="264">
        <v>4.9400000000000004</v>
      </c>
      <c r="I295" s="265"/>
      <c r="J295" s="260"/>
      <c r="K295" s="260"/>
      <c r="L295" s="266"/>
      <c r="M295" s="267"/>
      <c r="N295" s="268"/>
      <c r="O295" s="268"/>
      <c r="P295" s="268"/>
      <c r="Q295" s="268"/>
      <c r="R295" s="268"/>
      <c r="S295" s="268"/>
      <c r="T295" s="269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70" t="s">
        <v>168</v>
      </c>
      <c r="AU295" s="270" t="s">
        <v>81</v>
      </c>
      <c r="AV295" s="13" t="s">
        <v>81</v>
      </c>
      <c r="AW295" s="13" t="s">
        <v>30</v>
      </c>
      <c r="AX295" s="13" t="s">
        <v>73</v>
      </c>
      <c r="AY295" s="270" t="s">
        <v>160</v>
      </c>
    </row>
    <row r="296" s="16" customFormat="1">
      <c r="A296" s="16"/>
      <c r="B296" s="303"/>
      <c r="C296" s="304"/>
      <c r="D296" s="261" t="s">
        <v>168</v>
      </c>
      <c r="E296" s="305" t="s">
        <v>1</v>
      </c>
      <c r="F296" s="306" t="s">
        <v>585</v>
      </c>
      <c r="G296" s="304"/>
      <c r="H296" s="307">
        <v>379.12</v>
      </c>
      <c r="I296" s="308"/>
      <c r="J296" s="304"/>
      <c r="K296" s="304"/>
      <c r="L296" s="309"/>
      <c r="M296" s="310"/>
      <c r="N296" s="311"/>
      <c r="O296" s="311"/>
      <c r="P296" s="311"/>
      <c r="Q296" s="311"/>
      <c r="R296" s="311"/>
      <c r="S296" s="311"/>
      <c r="T296" s="312"/>
      <c r="U296" s="16"/>
      <c r="V296" s="16"/>
      <c r="W296" s="16"/>
      <c r="X296" s="16"/>
      <c r="Y296" s="16"/>
      <c r="Z296" s="16"/>
      <c r="AA296" s="16"/>
      <c r="AB296" s="16"/>
      <c r="AC296" s="16"/>
      <c r="AD296" s="16"/>
      <c r="AE296" s="16"/>
      <c r="AT296" s="313" t="s">
        <v>168</v>
      </c>
      <c r="AU296" s="313" t="s">
        <v>81</v>
      </c>
      <c r="AV296" s="16" t="s">
        <v>101</v>
      </c>
      <c r="AW296" s="16" t="s">
        <v>30</v>
      </c>
      <c r="AX296" s="16" t="s">
        <v>73</v>
      </c>
      <c r="AY296" s="313" t="s">
        <v>160</v>
      </c>
    </row>
    <row r="297" s="15" customFormat="1">
      <c r="A297" s="15"/>
      <c r="B297" s="281"/>
      <c r="C297" s="282"/>
      <c r="D297" s="261" t="s">
        <v>168</v>
      </c>
      <c r="E297" s="283" t="s">
        <v>1</v>
      </c>
      <c r="F297" s="284" t="s">
        <v>171</v>
      </c>
      <c r="G297" s="282"/>
      <c r="H297" s="285">
        <v>490.75999999999999</v>
      </c>
      <c r="I297" s="286"/>
      <c r="J297" s="282"/>
      <c r="K297" s="282"/>
      <c r="L297" s="287"/>
      <c r="M297" s="288"/>
      <c r="N297" s="289"/>
      <c r="O297" s="289"/>
      <c r="P297" s="289"/>
      <c r="Q297" s="289"/>
      <c r="R297" s="289"/>
      <c r="S297" s="289"/>
      <c r="T297" s="290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91" t="s">
        <v>168</v>
      </c>
      <c r="AU297" s="291" t="s">
        <v>81</v>
      </c>
      <c r="AV297" s="15" t="s">
        <v>166</v>
      </c>
      <c r="AW297" s="15" t="s">
        <v>30</v>
      </c>
      <c r="AX297" s="15" t="s">
        <v>77</v>
      </c>
      <c r="AY297" s="291" t="s">
        <v>160</v>
      </c>
    </row>
    <row r="298" s="12" customFormat="1" ht="25.92" customHeight="1">
      <c r="A298" s="12"/>
      <c r="B298" s="229"/>
      <c r="C298" s="230"/>
      <c r="D298" s="231" t="s">
        <v>72</v>
      </c>
      <c r="E298" s="232" t="s">
        <v>567</v>
      </c>
      <c r="F298" s="232" t="s">
        <v>568</v>
      </c>
      <c r="G298" s="230"/>
      <c r="H298" s="230"/>
      <c r="I298" s="233"/>
      <c r="J298" s="234">
        <f>BK298</f>
        <v>0</v>
      </c>
      <c r="K298" s="230"/>
      <c r="L298" s="235"/>
      <c r="M298" s="236"/>
      <c r="N298" s="237"/>
      <c r="O298" s="237"/>
      <c r="P298" s="238">
        <f>P299+P333+P358</f>
        <v>0</v>
      </c>
      <c r="Q298" s="237"/>
      <c r="R298" s="238">
        <f>R299+R333+R358</f>
        <v>0.60840919999999998</v>
      </c>
      <c r="S298" s="237"/>
      <c r="T298" s="239">
        <f>T299+T333+T358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40" t="s">
        <v>81</v>
      </c>
      <c r="AT298" s="241" t="s">
        <v>72</v>
      </c>
      <c r="AU298" s="241" t="s">
        <v>73</v>
      </c>
      <c r="AY298" s="240" t="s">
        <v>160</v>
      </c>
      <c r="BK298" s="242">
        <f>BK299+BK333+BK358</f>
        <v>0</v>
      </c>
    </row>
    <row r="299" s="12" customFormat="1" ht="22.8" customHeight="1">
      <c r="A299" s="12"/>
      <c r="B299" s="229"/>
      <c r="C299" s="230"/>
      <c r="D299" s="231" t="s">
        <v>72</v>
      </c>
      <c r="E299" s="243" t="s">
        <v>936</v>
      </c>
      <c r="F299" s="243" t="s">
        <v>937</v>
      </c>
      <c r="G299" s="230"/>
      <c r="H299" s="230"/>
      <c r="I299" s="233"/>
      <c r="J299" s="244">
        <f>BK299</f>
        <v>0</v>
      </c>
      <c r="K299" s="230"/>
      <c r="L299" s="235"/>
      <c r="M299" s="236"/>
      <c r="N299" s="237"/>
      <c r="O299" s="237"/>
      <c r="P299" s="238">
        <f>SUM(P300:P332)</f>
        <v>0</v>
      </c>
      <c r="Q299" s="237"/>
      <c r="R299" s="238">
        <f>SUM(R300:R332)</f>
        <v>0</v>
      </c>
      <c r="S299" s="237"/>
      <c r="T299" s="239">
        <f>SUM(T300:T332)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40" t="s">
        <v>81</v>
      </c>
      <c r="AT299" s="241" t="s">
        <v>72</v>
      </c>
      <c r="AU299" s="241" t="s">
        <v>77</v>
      </c>
      <c r="AY299" s="240" t="s">
        <v>160</v>
      </c>
      <c r="BK299" s="242">
        <f>SUM(BK300:BK332)</f>
        <v>0</v>
      </c>
    </row>
    <row r="300" s="2" customFormat="1" ht="21.75" customHeight="1">
      <c r="A300" s="39"/>
      <c r="B300" s="40"/>
      <c r="C300" s="245" t="s">
        <v>451</v>
      </c>
      <c r="D300" s="245" t="s">
        <v>162</v>
      </c>
      <c r="E300" s="246" t="s">
        <v>2016</v>
      </c>
      <c r="F300" s="247" t="s">
        <v>2017</v>
      </c>
      <c r="G300" s="248" t="s">
        <v>528</v>
      </c>
      <c r="H300" s="249">
        <v>38</v>
      </c>
      <c r="I300" s="250"/>
      <c r="J300" s="251">
        <f>ROUND(I300*H300,2)</f>
        <v>0</v>
      </c>
      <c r="K300" s="252"/>
      <c r="L300" s="45"/>
      <c r="M300" s="253" t="s">
        <v>1</v>
      </c>
      <c r="N300" s="254" t="s">
        <v>38</v>
      </c>
      <c r="O300" s="92"/>
      <c r="P300" s="255">
        <f>O300*H300</f>
        <v>0</v>
      </c>
      <c r="Q300" s="255">
        <v>0</v>
      </c>
      <c r="R300" s="255">
        <f>Q300*H300</f>
        <v>0</v>
      </c>
      <c r="S300" s="255">
        <v>0</v>
      </c>
      <c r="T300" s="256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57" t="s">
        <v>258</v>
      </c>
      <c r="AT300" s="257" t="s">
        <v>162</v>
      </c>
      <c r="AU300" s="257" t="s">
        <v>81</v>
      </c>
      <c r="AY300" s="18" t="s">
        <v>160</v>
      </c>
      <c r="BE300" s="258">
        <f>IF(N300="základní",J300,0)</f>
        <v>0</v>
      </c>
      <c r="BF300" s="258">
        <f>IF(N300="snížená",J300,0)</f>
        <v>0</v>
      </c>
      <c r="BG300" s="258">
        <f>IF(N300="zákl. přenesená",J300,0)</f>
        <v>0</v>
      </c>
      <c r="BH300" s="258">
        <f>IF(N300="sníž. přenesená",J300,0)</f>
        <v>0</v>
      </c>
      <c r="BI300" s="258">
        <f>IF(N300="nulová",J300,0)</f>
        <v>0</v>
      </c>
      <c r="BJ300" s="18" t="s">
        <v>77</v>
      </c>
      <c r="BK300" s="258">
        <f>ROUND(I300*H300,2)</f>
        <v>0</v>
      </c>
      <c r="BL300" s="18" t="s">
        <v>258</v>
      </c>
      <c r="BM300" s="257" t="s">
        <v>2018</v>
      </c>
    </row>
    <row r="301" s="13" customFormat="1">
      <c r="A301" s="13"/>
      <c r="B301" s="259"/>
      <c r="C301" s="260"/>
      <c r="D301" s="261" t="s">
        <v>168</v>
      </c>
      <c r="E301" s="262" t="s">
        <v>1</v>
      </c>
      <c r="F301" s="263" t="s">
        <v>2019</v>
      </c>
      <c r="G301" s="260"/>
      <c r="H301" s="264">
        <v>4</v>
      </c>
      <c r="I301" s="265"/>
      <c r="J301" s="260"/>
      <c r="K301" s="260"/>
      <c r="L301" s="266"/>
      <c r="M301" s="267"/>
      <c r="N301" s="268"/>
      <c r="O301" s="268"/>
      <c r="P301" s="268"/>
      <c r="Q301" s="268"/>
      <c r="R301" s="268"/>
      <c r="S301" s="268"/>
      <c r="T301" s="269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70" t="s">
        <v>168</v>
      </c>
      <c r="AU301" s="270" t="s">
        <v>81</v>
      </c>
      <c r="AV301" s="13" t="s">
        <v>81</v>
      </c>
      <c r="AW301" s="13" t="s">
        <v>30</v>
      </c>
      <c r="AX301" s="13" t="s">
        <v>73</v>
      </c>
      <c r="AY301" s="270" t="s">
        <v>160</v>
      </c>
    </row>
    <row r="302" s="13" customFormat="1">
      <c r="A302" s="13"/>
      <c r="B302" s="259"/>
      <c r="C302" s="260"/>
      <c r="D302" s="261" t="s">
        <v>168</v>
      </c>
      <c r="E302" s="262" t="s">
        <v>1</v>
      </c>
      <c r="F302" s="263" t="s">
        <v>2020</v>
      </c>
      <c r="G302" s="260"/>
      <c r="H302" s="264">
        <v>2</v>
      </c>
      <c r="I302" s="265"/>
      <c r="J302" s="260"/>
      <c r="K302" s="260"/>
      <c r="L302" s="266"/>
      <c r="M302" s="267"/>
      <c r="N302" s="268"/>
      <c r="O302" s="268"/>
      <c r="P302" s="268"/>
      <c r="Q302" s="268"/>
      <c r="R302" s="268"/>
      <c r="S302" s="268"/>
      <c r="T302" s="269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70" t="s">
        <v>168</v>
      </c>
      <c r="AU302" s="270" t="s">
        <v>81</v>
      </c>
      <c r="AV302" s="13" t="s">
        <v>81</v>
      </c>
      <c r="AW302" s="13" t="s">
        <v>30</v>
      </c>
      <c r="AX302" s="13" t="s">
        <v>73</v>
      </c>
      <c r="AY302" s="270" t="s">
        <v>160</v>
      </c>
    </row>
    <row r="303" s="13" customFormat="1">
      <c r="A303" s="13"/>
      <c r="B303" s="259"/>
      <c r="C303" s="260"/>
      <c r="D303" s="261" t="s">
        <v>168</v>
      </c>
      <c r="E303" s="262" t="s">
        <v>1</v>
      </c>
      <c r="F303" s="263" t="s">
        <v>166</v>
      </c>
      <c r="G303" s="260"/>
      <c r="H303" s="264">
        <v>4</v>
      </c>
      <c r="I303" s="265"/>
      <c r="J303" s="260"/>
      <c r="K303" s="260"/>
      <c r="L303" s="266"/>
      <c r="M303" s="267"/>
      <c r="N303" s="268"/>
      <c r="O303" s="268"/>
      <c r="P303" s="268"/>
      <c r="Q303" s="268"/>
      <c r="R303" s="268"/>
      <c r="S303" s="268"/>
      <c r="T303" s="269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70" t="s">
        <v>168</v>
      </c>
      <c r="AU303" s="270" t="s">
        <v>81</v>
      </c>
      <c r="AV303" s="13" t="s">
        <v>81</v>
      </c>
      <c r="AW303" s="13" t="s">
        <v>30</v>
      </c>
      <c r="AX303" s="13" t="s">
        <v>73</v>
      </c>
      <c r="AY303" s="270" t="s">
        <v>160</v>
      </c>
    </row>
    <row r="304" s="13" customFormat="1">
      <c r="A304" s="13"/>
      <c r="B304" s="259"/>
      <c r="C304" s="260"/>
      <c r="D304" s="261" t="s">
        <v>168</v>
      </c>
      <c r="E304" s="262" t="s">
        <v>1</v>
      </c>
      <c r="F304" s="263" t="s">
        <v>2021</v>
      </c>
      <c r="G304" s="260"/>
      <c r="H304" s="264">
        <v>13</v>
      </c>
      <c r="I304" s="265"/>
      <c r="J304" s="260"/>
      <c r="K304" s="260"/>
      <c r="L304" s="266"/>
      <c r="M304" s="267"/>
      <c r="N304" s="268"/>
      <c r="O304" s="268"/>
      <c r="P304" s="268"/>
      <c r="Q304" s="268"/>
      <c r="R304" s="268"/>
      <c r="S304" s="268"/>
      <c r="T304" s="269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70" t="s">
        <v>168</v>
      </c>
      <c r="AU304" s="270" t="s">
        <v>81</v>
      </c>
      <c r="AV304" s="13" t="s">
        <v>81</v>
      </c>
      <c r="AW304" s="13" t="s">
        <v>30</v>
      </c>
      <c r="AX304" s="13" t="s">
        <v>73</v>
      </c>
      <c r="AY304" s="270" t="s">
        <v>160</v>
      </c>
    </row>
    <row r="305" s="13" customFormat="1">
      <c r="A305" s="13"/>
      <c r="B305" s="259"/>
      <c r="C305" s="260"/>
      <c r="D305" s="261" t="s">
        <v>168</v>
      </c>
      <c r="E305" s="262" t="s">
        <v>1</v>
      </c>
      <c r="F305" s="263" t="s">
        <v>8</v>
      </c>
      <c r="G305" s="260"/>
      <c r="H305" s="264">
        <v>15</v>
      </c>
      <c r="I305" s="265"/>
      <c r="J305" s="260"/>
      <c r="K305" s="260"/>
      <c r="L305" s="266"/>
      <c r="M305" s="267"/>
      <c r="N305" s="268"/>
      <c r="O305" s="268"/>
      <c r="P305" s="268"/>
      <c r="Q305" s="268"/>
      <c r="R305" s="268"/>
      <c r="S305" s="268"/>
      <c r="T305" s="269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70" t="s">
        <v>168</v>
      </c>
      <c r="AU305" s="270" t="s">
        <v>81</v>
      </c>
      <c r="AV305" s="13" t="s">
        <v>81</v>
      </c>
      <c r="AW305" s="13" t="s">
        <v>30</v>
      </c>
      <c r="AX305" s="13" t="s">
        <v>73</v>
      </c>
      <c r="AY305" s="270" t="s">
        <v>160</v>
      </c>
    </row>
    <row r="306" s="15" customFormat="1">
      <c r="A306" s="15"/>
      <c r="B306" s="281"/>
      <c r="C306" s="282"/>
      <c r="D306" s="261" t="s">
        <v>168</v>
      </c>
      <c r="E306" s="283" t="s">
        <v>1</v>
      </c>
      <c r="F306" s="284" t="s">
        <v>171</v>
      </c>
      <c r="G306" s="282"/>
      <c r="H306" s="285">
        <v>38</v>
      </c>
      <c r="I306" s="286"/>
      <c r="J306" s="282"/>
      <c r="K306" s="282"/>
      <c r="L306" s="287"/>
      <c r="M306" s="288"/>
      <c r="N306" s="289"/>
      <c r="O306" s="289"/>
      <c r="P306" s="289"/>
      <c r="Q306" s="289"/>
      <c r="R306" s="289"/>
      <c r="S306" s="289"/>
      <c r="T306" s="290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91" t="s">
        <v>168</v>
      </c>
      <c r="AU306" s="291" t="s">
        <v>81</v>
      </c>
      <c r="AV306" s="15" t="s">
        <v>166</v>
      </c>
      <c r="AW306" s="15" t="s">
        <v>30</v>
      </c>
      <c r="AX306" s="15" t="s">
        <v>77</v>
      </c>
      <c r="AY306" s="291" t="s">
        <v>160</v>
      </c>
    </row>
    <row r="307" s="2" customFormat="1" ht="21.75" customHeight="1">
      <c r="A307" s="39"/>
      <c r="B307" s="40"/>
      <c r="C307" s="245" t="s">
        <v>456</v>
      </c>
      <c r="D307" s="245" t="s">
        <v>162</v>
      </c>
      <c r="E307" s="246" t="s">
        <v>2022</v>
      </c>
      <c r="F307" s="247" t="s">
        <v>2023</v>
      </c>
      <c r="G307" s="248" t="s">
        <v>528</v>
      </c>
      <c r="H307" s="249">
        <v>19</v>
      </c>
      <c r="I307" s="250"/>
      <c r="J307" s="251">
        <f>ROUND(I307*H307,2)</f>
        <v>0</v>
      </c>
      <c r="K307" s="252"/>
      <c r="L307" s="45"/>
      <c r="M307" s="253" t="s">
        <v>1</v>
      </c>
      <c r="N307" s="254" t="s">
        <v>38</v>
      </c>
      <c r="O307" s="92"/>
      <c r="P307" s="255">
        <f>O307*H307</f>
        <v>0</v>
      </c>
      <c r="Q307" s="255">
        <v>0</v>
      </c>
      <c r="R307" s="255">
        <f>Q307*H307</f>
        <v>0</v>
      </c>
      <c r="S307" s="255">
        <v>0</v>
      </c>
      <c r="T307" s="256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57" t="s">
        <v>258</v>
      </c>
      <c r="AT307" s="257" t="s">
        <v>162</v>
      </c>
      <c r="AU307" s="257" t="s">
        <v>81</v>
      </c>
      <c r="AY307" s="18" t="s">
        <v>160</v>
      </c>
      <c r="BE307" s="258">
        <f>IF(N307="základní",J307,0)</f>
        <v>0</v>
      </c>
      <c r="BF307" s="258">
        <f>IF(N307="snížená",J307,0)</f>
        <v>0</v>
      </c>
      <c r="BG307" s="258">
        <f>IF(N307="zákl. přenesená",J307,0)</f>
        <v>0</v>
      </c>
      <c r="BH307" s="258">
        <f>IF(N307="sníž. přenesená",J307,0)</f>
        <v>0</v>
      </c>
      <c r="BI307" s="258">
        <f>IF(N307="nulová",J307,0)</f>
        <v>0</v>
      </c>
      <c r="BJ307" s="18" t="s">
        <v>77</v>
      </c>
      <c r="BK307" s="258">
        <f>ROUND(I307*H307,2)</f>
        <v>0</v>
      </c>
      <c r="BL307" s="18" t="s">
        <v>258</v>
      </c>
      <c r="BM307" s="257" t="s">
        <v>2024</v>
      </c>
    </row>
    <row r="308" s="13" customFormat="1">
      <c r="A308" s="13"/>
      <c r="B308" s="259"/>
      <c r="C308" s="260"/>
      <c r="D308" s="261" t="s">
        <v>168</v>
      </c>
      <c r="E308" s="262" t="s">
        <v>1</v>
      </c>
      <c r="F308" s="263" t="s">
        <v>2025</v>
      </c>
      <c r="G308" s="260"/>
      <c r="H308" s="264">
        <v>12</v>
      </c>
      <c r="I308" s="265"/>
      <c r="J308" s="260"/>
      <c r="K308" s="260"/>
      <c r="L308" s="266"/>
      <c r="M308" s="267"/>
      <c r="N308" s="268"/>
      <c r="O308" s="268"/>
      <c r="P308" s="268"/>
      <c r="Q308" s="268"/>
      <c r="R308" s="268"/>
      <c r="S308" s="268"/>
      <c r="T308" s="269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70" t="s">
        <v>168</v>
      </c>
      <c r="AU308" s="270" t="s">
        <v>81</v>
      </c>
      <c r="AV308" s="13" t="s">
        <v>81</v>
      </c>
      <c r="AW308" s="13" t="s">
        <v>30</v>
      </c>
      <c r="AX308" s="13" t="s">
        <v>73</v>
      </c>
      <c r="AY308" s="270" t="s">
        <v>160</v>
      </c>
    </row>
    <row r="309" s="13" customFormat="1">
      <c r="A309" s="13"/>
      <c r="B309" s="259"/>
      <c r="C309" s="260"/>
      <c r="D309" s="261" t="s">
        <v>168</v>
      </c>
      <c r="E309" s="262" t="s">
        <v>1</v>
      </c>
      <c r="F309" s="263" t="s">
        <v>2026</v>
      </c>
      <c r="G309" s="260"/>
      <c r="H309" s="264">
        <v>6</v>
      </c>
      <c r="I309" s="265"/>
      <c r="J309" s="260"/>
      <c r="K309" s="260"/>
      <c r="L309" s="266"/>
      <c r="M309" s="267"/>
      <c r="N309" s="268"/>
      <c r="O309" s="268"/>
      <c r="P309" s="268"/>
      <c r="Q309" s="268"/>
      <c r="R309" s="268"/>
      <c r="S309" s="268"/>
      <c r="T309" s="269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70" t="s">
        <v>168</v>
      </c>
      <c r="AU309" s="270" t="s">
        <v>81</v>
      </c>
      <c r="AV309" s="13" t="s">
        <v>81</v>
      </c>
      <c r="AW309" s="13" t="s">
        <v>30</v>
      </c>
      <c r="AX309" s="13" t="s">
        <v>73</v>
      </c>
      <c r="AY309" s="270" t="s">
        <v>160</v>
      </c>
    </row>
    <row r="310" s="13" customFormat="1">
      <c r="A310" s="13"/>
      <c r="B310" s="259"/>
      <c r="C310" s="260"/>
      <c r="D310" s="261" t="s">
        <v>168</v>
      </c>
      <c r="E310" s="262" t="s">
        <v>1</v>
      </c>
      <c r="F310" s="263" t="s">
        <v>77</v>
      </c>
      <c r="G310" s="260"/>
      <c r="H310" s="264">
        <v>1</v>
      </c>
      <c r="I310" s="265"/>
      <c r="J310" s="260"/>
      <c r="K310" s="260"/>
      <c r="L310" s="266"/>
      <c r="M310" s="267"/>
      <c r="N310" s="268"/>
      <c r="O310" s="268"/>
      <c r="P310" s="268"/>
      <c r="Q310" s="268"/>
      <c r="R310" s="268"/>
      <c r="S310" s="268"/>
      <c r="T310" s="269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70" t="s">
        <v>168</v>
      </c>
      <c r="AU310" s="270" t="s">
        <v>81</v>
      </c>
      <c r="AV310" s="13" t="s">
        <v>81</v>
      </c>
      <c r="AW310" s="13" t="s">
        <v>30</v>
      </c>
      <c r="AX310" s="13" t="s">
        <v>73</v>
      </c>
      <c r="AY310" s="270" t="s">
        <v>160</v>
      </c>
    </row>
    <row r="311" s="15" customFormat="1">
      <c r="A311" s="15"/>
      <c r="B311" s="281"/>
      <c r="C311" s="282"/>
      <c r="D311" s="261" t="s">
        <v>168</v>
      </c>
      <c r="E311" s="283" t="s">
        <v>1</v>
      </c>
      <c r="F311" s="284" t="s">
        <v>171</v>
      </c>
      <c r="G311" s="282"/>
      <c r="H311" s="285">
        <v>19</v>
      </c>
      <c r="I311" s="286"/>
      <c r="J311" s="282"/>
      <c r="K311" s="282"/>
      <c r="L311" s="287"/>
      <c r="M311" s="288"/>
      <c r="N311" s="289"/>
      <c r="O311" s="289"/>
      <c r="P311" s="289"/>
      <c r="Q311" s="289"/>
      <c r="R311" s="289"/>
      <c r="S311" s="289"/>
      <c r="T311" s="290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91" t="s">
        <v>168</v>
      </c>
      <c r="AU311" s="291" t="s">
        <v>81</v>
      </c>
      <c r="AV311" s="15" t="s">
        <v>166</v>
      </c>
      <c r="AW311" s="15" t="s">
        <v>30</v>
      </c>
      <c r="AX311" s="15" t="s">
        <v>77</v>
      </c>
      <c r="AY311" s="291" t="s">
        <v>160</v>
      </c>
    </row>
    <row r="312" s="2" customFormat="1" ht="33" customHeight="1">
      <c r="A312" s="39"/>
      <c r="B312" s="40"/>
      <c r="C312" s="245" t="s">
        <v>463</v>
      </c>
      <c r="D312" s="245" t="s">
        <v>162</v>
      </c>
      <c r="E312" s="246" t="s">
        <v>2027</v>
      </c>
      <c r="F312" s="247" t="s">
        <v>2028</v>
      </c>
      <c r="G312" s="248" t="s">
        <v>528</v>
      </c>
      <c r="H312" s="249">
        <v>1</v>
      </c>
      <c r="I312" s="250"/>
      <c r="J312" s="251">
        <f>ROUND(I312*H312,2)</f>
        <v>0</v>
      </c>
      <c r="K312" s="252"/>
      <c r="L312" s="45"/>
      <c r="M312" s="253" t="s">
        <v>1</v>
      </c>
      <c r="N312" s="254" t="s">
        <v>38</v>
      </c>
      <c r="O312" s="92"/>
      <c r="P312" s="255">
        <f>O312*H312</f>
        <v>0</v>
      </c>
      <c r="Q312" s="255">
        <v>0</v>
      </c>
      <c r="R312" s="255">
        <f>Q312*H312</f>
        <v>0</v>
      </c>
      <c r="S312" s="255">
        <v>0</v>
      </c>
      <c r="T312" s="256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57" t="s">
        <v>166</v>
      </c>
      <c r="AT312" s="257" t="s">
        <v>162</v>
      </c>
      <c r="AU312" s="257" t="s">
        <v>81</v>
      </c>
      <c r="AY312" s="18" t="s">
        <v>160</v>
      </c>
      <c r="BE312" s="258">
        <f>IF(N312="základní",J312,0)</f>
        <v>0</v>
      </c>
      <c r="BF312" s="258">
        <f>IF(N312="snížená",J312,0)</f>
        <v>0</v>
      </c>
      <c r="BG312" s="258">
        <f>IF(N312="zákl. přenesená",J312,0)</f>
        <v>0</v>
      </c>
      <c r="BH312" s="258">
        <f>IF(N312="sníž. přenesená",J312,0)</f>
        <v>0</v>
      </c>
      <c r="BI312" s="258">
        <f>IF(N312="nulová",J312,0)</f>
        <v>0</v>
      </c>
      <c r="BJ312" s="18" t="s">
        <v>77</v>
      </c>
      <c r="BK312" s="258">
        <f>ROUND(I312*H312,2)</f>
        <v>0</v>
      </c>
      <c r="BL312" s="18" t="s">
        <v>166</v>
      </c>
      <c r="BM312" s="257" t="s">
        <v>2029</v>
      </c>
    </row>
    <row r="313" s="2" customFormat="1" ht="33" customHeight="1">
      <c r="A313" s="39"/>
      <c r="B313" s="40"/>
      <c r="C313" s="245" t="s">
        <v>469</v>
      </c>
      <c r="D313" s="245" t="s">
        <v>162</v>
      </c>
      <c r="E313" s="246" t="s">
        <v>2030</v>
      </c>
      <c r="F313" s="247" t="s">
        <v>2031</v>
      </c>
      <c r="G313" s="248" t="s">
        <v>528</v>
      </c>
      <c r="H313" s="249">
        <v>1</v>
      </c>
      <c r="I313" s="250"/>
      <c r="J313" s="251">
        <f>ROUND(I313*H313,2)</f>
        <v>0</v>
      </c>
      <c r="K313" s="252"/>
      <c r="L313" s="45"/>
      <c r="M313" s="253" t="s">
        <v>1</v>
      </c>
      <c r="N313" s="254" t="s">
        <v>38</v>
      </c>
      <c r="O313" s="92"/>
      <c r="P313" s="255">
        <f>O313*H313</f>
        <v>0</v>
      </c>
      <c r="Q313" s="255">
        <v>0</v>
      </c>
      <c r="R313" s="255">
        <f>Q313*H313</f>
        <v>0</v>
      </c>
      <c r="S313" s="255">
        <v>0</v>
      </c>
      <c r="T313" s="256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57" t="s">
        <v>166</v>
      </c>
      <c r="AT313" s="257" t="s">
        <v>162</v>
      </c>
      <c r="AU313" s="257" t="s">
        <v>81</v>
      </c>
      <c r="AY313" s="18" t="s">
        <v>160</v>
      </c>
      <c r="BE313" s="258">
        <f>IF(N313="základní",J313,0)</f>
        <v>0</v>
      </c>
      <c r="BF313" s="258">
        <f>IF(N313="snížená",J313,0)</f>
        <v>0</v>
      </c>
      <c r="BG313" s="258">
        <f>IF(N313="zákl. přenesená",J313,0)</f>
        <v>0</v>
      </c>
      <c r="BH313" s="258">
        <f>IF(N313="sníž. přenesená",J313,0)</f>
        <v>0</v>
      </c>
      <c r="BI313" s="258">
        <f>IF(N313="nulová",J313,0)</f>
        <v>0</v>
      </c>
      <c r="BJ313" s="18" t="s">
        <v>77</v>
      </c>
      <c r="BK313" s="258">
        <f>ROUND(I313*H313,2)</f>
        <v>0</v>
      </c>
      <c r="BL313" s="18" t="s">
        <v>166</v>
      </c>
      <c r="BM313" s="257" t="s">
        <v>2032</v>
      </c>
    </row>
    <row r="314" s="2" customFormat="1" ht="33" customHeight="1">
      <c r="A314" s="39"/>
      <c r="B314" s="40"/>
      <c r="C314" s="245" t="s">
        <v>474</v>
      </c>
      <c r="D314" s="245" t="s">
        <v>162</v>
      </c>
      <c r="E314" s="246" t="s">
        <v>2033</v>
      </c>
      <c r="F314" s="247" t="s">
        <v>2034</v>
      </c>
      <c r="G314" s="248" t="s">
        <v>528</v>
      </c>
      <c r="H314" s="249">
        <v>1</v>
      </c>
      <c r="I314" s="250"/>
      <c r="J314" s="251">
        <f>ROUND(I314*H314,2)</f>
        <v>0</v>
      </c>
      <c r="K314" s="252"/>
      <c r="L314" s="45"/>
      <c r="M314" s="253" t="s">
        <v>1</v>
      </c>
      <c r="N314" s="254" t="s">
        <v>38</v>
      </c>
      <c r="O314" s="92"/>
      <c r="P314" s="255">
        <f>O314*H314</f>
        <v>0</v>
      </c>
      <c r="Q314" s="255">
        <v>0</v>
      </c>
      <c r="R314" s="255">
        <f>Q314*H314</f>
        <v>0</v>
      </c>
      <c r="S314" s="255">
        <v>0</v>
      </c>
      <c r="T314" s="256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57" t="s">
        <v>166</v>
      </c>
      <c r="AT314" s="257" t="s">
        <v>162</v>
      </c>
      <c r="AU314" s="257" t="s">
        <v>81</v>
      </c>
      <c r="AY314" s="18" t="s">
        <v>160</v>
      </c>
      <c r="BE314" s="258">
        <f>IF(N314="základní",J314,0)</f>
        <v>0</v>
      </c>
      <c r="BF314" s="258">
        <f>IF(N314="snížená",J314,0)</f>
        <v>0</v>
      </c>
      <c r="BG314" s="258">
        <f>IF(N314="zákl. přenesená",J314,0)</f>
        <v>0</v>
      </c>
      <c r="BH314" s="258">
        <f>IF(N314="sníž. přenesená",J314,0)</f>
        <v>0</v>
      </c>
      <c r="BI314" s="258">
        <f>IF(N314="nulová",J314,0)</f>
        <v>0</v>
      </c>
      <c r="BJ314" s="18" t="s">
        <v>77</v>
      </c>
      <c r="BK314" s="258">
        <f>ROUND(I314*H314,2)</f>
        <v>0</v>
      </c>
      <c r="BL314" s="18" t="s">
        <v>166</v>
      </c>
      <c r="BM314" s="257" t="s">
        <v>2035</v>
      </c>
    </row>
    <row r="315" s="13" customFormat="1">
      <c r="A315" s="13"/>
      <c r="B315" s="259"/>
      <c r="C315" s="260"/>
      <c r="D315" s="261" t="s">
        <v>168</v>
      </c>
      <c r="E315" s="262" t="s">
        <v>1</v>
      </c>
      <c r="F315" s="263" t="s">
        <v>2036</v>
      </c>
      <c r="G315" s="260"/>
      <c r="H315" s="264">
        <v>1</v>
      </c>
      <c r="I315" s="265"/>
      <c r="J315" s="260"/>
      <c r="K315" s="260"/>
      <c r="L315" s="266"/>
      <c r="M315" s="267"/>
      <c r="N315" s="268"/>
      <c r="O315" s="268"/>
      <c r="P315" s="268"/>
      <c r="Q315" s="268"/>
      <c r="R315" s="268"/>
      <c r="S315" s="268"/>
      <c r="T315" s="269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70" t="s">
        <v>168</v>
      </c>
      <c r="AU315" s="270" t="s">
        <v>81</v>
      </c>
      <c r="AV315" s="13" t="s">
        <v>81</v>
      </c>
      <c r="AW315" s="13" t="s">
        <v>30</v>
      </c>
      <c r="AX315" s="13" t="s">
        <v>77</v>
      </c>
      <c r="AY315" s="270" t="s">
        <v>160</v>
      </c>
    </row>
    <row r="316" s="2" customFormat="1" ht="33" customHeight="1">
      <c r="A316" s="39"/>
      <c r="B316" s="40"/>
      <c r="C316" s="245" t="s">
        <v>480</v>
      </c>
      <c r="D316" s="245" t="s">
        <v>162</v>
      </c>
      <c r="E316" s="246" t="s">
        <v>2037</v>
      </c>
      <c r="F316" s="247" t="s">
        <v>2038</v>
      </c>
      <c r="G316" s="248" t="s">
        <v>528</v>
      </c>
      <c r="H316" s="249">
        <v>1</v>
      </c>
      <c r="I316" s="250"/>
      <c r="J316" s="251">
        <f>ROUND(I316*H316,2)</f>
        <v>0</v>
      </c>
      <c r="K316" s="252"/>
      <c r="L316" s="45"/>
      <c r="M316" s="253" t="s">
        <v>1</v>
      </c>
      <c r="N316" s="254" t="s">
        <v>38</v>
      </c>
      <c r="O316" s="92"/>
      <c r="P316" s="255">
        <f>O316*H316</f>
        <v>0</v>
      </c>
      <c r="Q316" s="255">
        <v>0</v>
      </c>
      <c r="R316" s="255">
        <f>Q316*H316</f>
        <v>0</v>
      </c>
      <c r="S316" s="255">
        <v>0</v>
      </c>
      <c r="T316" s="256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57" t="s">
        <v>166</v>
      </c>
      <c r="AT316" s="257" t="s">
        <v>162</v>
      </c>
      <c r="AU316" s="257" t="s">
        <v>81</v>
      </c>
      <c r="AY316" s="18" t="s">
        <v>160</v>
      </c>
      <c r="BE316" s="258">
        <f>IF(N316="základní",J316,0)</f>
        <v>0</v>
      </c>
      <c r="BF316" s="258">
        <f>IF(N316="snížená",J316,0)</f>
        <v>0</v>
      </c>
      <c r="BG316" s="258">
        <f>IF(N316="zákl. přenesená",J316,0)</f>
        <v>0</v>
      </c>
      <c r="BH316" s="258">
        <f>IF(N316="sníž. přenesená",J316,0)</f>
        <v>0</v>
      </c>
      <c r="BI316" s="258">
        <f>IF(N316="nulová",J316,0)</f>
        <v>0</v>
      </c>
      <c r="BJ316" s="18" t="s">
        <v>77</v>
      </c>
      <c r="BK316" s="258">
        <f>ROUND(I316*H316,2)</f>
        <v>0</v>
      </c>
      <c r="BL316" s="18" t="s">
        <v>166</v>
      </c>
      <c r="BM316" s="257" t="s">
        <v>2039</v>
      </c>
    </row>
    <row r="317" s="13" customFormat="1">
      <c r="A317" s="13"/>
      <c r="B317" s="259"/>
      <c r="C317" s="260"/>
      <c r="D317" s="261" t="s">
        <v>168</v>
      </c>
      <c r="E317" s="262" t="s">
        <v>1</v>
      </c>
      <c r="F317" s="263" t="s">
        <v>2040</v>
      </c>
      <c r="G317" s="260"/>
      <c r="H317" s="264">
        <v>1</v>
      </c>
      <c r="I317" s="265"/>
      <c r="J317" s="260"/>
      <c r="K317" s="260"/>
      <c r="L317" s="266"/>
      <c r="M317" s="267"/>
      <c r="N317" s="268"/>
      <c r="O317" s="268"/>
      <c r="P317" s="268"/>
      <c r="Q317" s="268"/>
      <c r="R317" s="268"/>
      <c r="S317" s="268"/>
      <c r="T317" s="269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70" t="s">
        <v>168</v>
      </c>
      <c r="AU317" s="270" t="s">
        <v>81</v>
      </c>
      <c r="AV317" s="13" t="s">
        <v>81</v>
      </c>
      <c r="AW317" s="13" t="s">
        <v>30</v>
      </c>
      <c r="AX317" s="13" t="s">
        <v>77</v>
      </c>
      <c r="AY317" s="270" t="s">
        <v>160</v>
      </c>
    </row>
    <row r="318" s="2" customFormat="1" ht="21.75" customHeight="1">
      <c r="A318" s="39"/>
      <c r="B318" s="40"/>
      <c r="C318" s="245" t="s">
        <v>1396</v>
      </c>
      <c r="D318" s="245" t="s">
        <v>162</v>
      </c>
      <c r="E318" s="246" t="s">
        <v>2041</v>
      </c>
      <c r="F318" s="247" t="s">
        <v>2042</v>
      </c>
      <c r="G318" s="248" t="s">
        <v>528</v>
      </c>
      <c r="H318" s="249">
        <v>25</v>
      </c>
      <c r="I318" s="250"/>
      <c r="J318" s="251">
        <f>ROUND(I318*H318,2)</f>
        <v>0</v>
      </c>
      <c r="K318" s="252"/>
      <c r="L318" s="45"/>
      <c r="M318" s="253" t="s">
        <v>1</v>
      </c>
      <c r="N318" s="254" t="s">
        <v>38</v>
      </c>
      <c r="O318" s="92"/>
      <c r="P318" s="255">
        <f>O318*H318</f>
        <v>0</v>
      </c>
      <c r="Q318" s="255">
        <v>0</v>
      </c>
      <c r="R318" s="255">
        <f>Q318*H318</f>
        <v>0</v>
      </c>
      <c r="S318" s="255">
        <v>0</v>
      </c>
      <c r="T318" s="256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57" t="s">
        <v>166</v>
      </c>
      <c r="AT318" s="257" t="s">
        <v>162</v>
      </c>
      <c r="AU318" s="257" t="s">
        <v>81</v>
      </c>
      <c r="AY318" s="18" t="s">
        <v>160</v>
      </c>
      <c r="BE318" s="258">
        <f>IF(N318="základní",J318,0)</f>
        <v>0</v>
      </c>
      <c r="BF318" s="258">
        <f>IF(N318="snížená",J318,0)</f>
        <v>0</v>
      </c>
      <c r="BG318" s="258">
        <f>IF(N318="zákl. přenesená",J318,0)</f>
        <v>0</v>
      </c>
      <c r="BH318" s="258">
        <f>IF(N318="sníž. přenesená",J318,0)</f>
        <v>0</v>
      </c>
      <c r="BI318" s="258">
        <f>IF(N318="nulová",J318,0)</f>
        <v>0</v>
      </c>
      <c r="BJ318" s="18" t="s">
        <v>77</v>
      </c>
      <c r="BK318" s="258">
        <f>ROUND(I318*H318,2)</f>
        <v>0</v>
      </c>
      <c r="BL318" s="18" t="s">
        <v>166</v>
      </c>
      <c r="BM318" s="257" t="s">
        <v>2043</v>
      </c>
    </row>
    <row r="319" s="13" customFormat="1">
      <c r="A319" s="13"/>
      <c r="B319" s="259"/>
      <c r="C319" s="260"/>
      <c r="D319" s="261" t="s">
        <v>168</v>
      </c>
      <c r="E319" s="262" t="s">
        <v>1</v>
      </c>
      <c r="F319" s="263" t="s">
        <v>2044</v>
      </c>
      <c r="G319" s="260"/>
      <c r="H319" s="264">
        <v>25</v>
      </c>
      <c r="I319" s="265"/>
      <c r="J319" s="260"/>
      <c r="K319" s="260"/>
      <c r="L319" s="266"/>
      <c r="M319" s="267"/>
      <c r="N319" s="268"/>
      <c r="O319" s="268"/>
      <c r="P319" s="268"/>
      <c r="Q319" s="268"/>
      <c r="R319" s="268"/>
      <c r="S319" s="268"/>
      <c r="T319" s="269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70" t="s">
        <v>168</v>
      </c>
      <c r="AU319" s="270" t="s">
        <v>81</v>
      </c>
      <c r="AV319" s="13" t="s">
        <v>81</v>
      </c>
      <c r="AW319" s="13" t="s">
        <v>30</v>
      </c>
      <c r="AX319" s="13" t="s">
        <v>73</v>
      </c>
      <c r="AY319" s="270" t="s">
        <v>160</v>
      </c>
    </row>
    <row r="320" s="15" customFormat="1">
      <c r="A320" s="15"/>
      <c r="B320" s="281"/>
      <c r="C320" s="282"/>
      <c r="D320" s="261" t="s">
        <v>168</v>
      </c>
      <c r="E320" s="283" t="s">
        <v>1</v>
      </c>
      <c r="F320" s="284" t="s">
        <v>171</v>
      </c>
      <c r="G320" s="282"/>
      <c r="H320" s="285">
        <v>25</v>
      </c>
      <c r="I320" s="286"/>
      <c r="J320" s="282"/>
      <c r="K320" s="282"/>
      <c r="L320" s="287"/>
      <c r="M320" s="288"/>
      <c r="N320" s="289"/>
      <c r="O320" s="289"/>
      <c r="P320" s="289"/>
      <c r="Q320" s="289"/>
      <c r="R320" s="289"/>
      <c r="S320" s="289"/>
      <c r="T320" s="290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91" t="s">
        <v>168</v>
      </c>
      <c r="AU320" s="291" t="s">
        <v>81</v>
      </c>
      <c r="AV320" s="15" t="s">
        <v>166</v>
      </c>
      <c r="AW320" s="15" t="s">
        <v>30</v>
      </c>
      <c r="AX320" s="15" t="s">
        <v>77</v>
      </c>
      <c r="AY320" s="291" t="s">
        <v>160</v>
      </c>
    </row>
    <row r="321" s="2" customFormat="1" ht="21.75" customHeight="1">
      <c r="A321" s="39"/>
      <c r="B321" s="40"/>
      <c r="C321" s="245" t="s">
        <v>1400</v>
      </c>
      <c r="D321" s="245" t="s">
        <v>162</v>
      </c>
      <c r="E321" s="246" t="s">
        <v>2045</v>
      </c>
      <c r="F321" s="247" t="s">
        <v>2046</v>
      </c>
      <c r="G321" s="248" t="s">
        <v>528</v>
      </c>
      <c r="H321" s="249">
        <v>18</v>
      </c>
      <c r="I321" s="250"/>
      <c r="J321" s="251">
        <f>ROUND(I321*H321,2)</f>
        <v>0</v>
      </c>
      <c r="K321" s="252"/>
      <c r="L321" s="45"/>
      <c r="M321" s="253" t="s">
        <v>1</v>
      </c>
      <c r="N321" s="254" t="s">
        <v>38</v>
      </c>
      <c r="O321" s="92"/>
      <c r="P321" s="255">
        <f>O321*H321</f>
        <v>0</v>
      </c>
      <c r="Q321" s="255">
        <v>0</v>
      </c>
      <c r="R321" s="255">
        <f>Q321*H321</f>
        <v>0</v>
      </c>
      <c r="S321" s="255">
        <v>0</v>
      </c>
      <c r="T321" s="256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57" t="s">
        <v>166</v>
      </c>
      <c r="AT321" s="257" t="s">
        <v>162</v>
      </c>
      <c r="AU321" s="257" t="s">
        <v>81</v>
      </c>
      <c r="AY321" s="18" t="s">
        <v>160</v>
      </c>
      <c r="BE321" s="258">
        <f>IF(N321="základní",J321,0)</f>
        <v>0</v>
      </c>
      <c r="BF321" s="258">
        <f>IF(N321="snížená",J321,0)</f>
        <v>0</v>
      </c>
      <c r="BG321" s="258">
        <f>IF(N321="zákl. přenesená",J321,0)</f>
        <v>0</v>
      </c>
      <c r="BH321" s="258">
        <f>IF(N321="sníž. přenesená",J321,0)</f>
        <v>0</v>
      </c>
      <c r="BI321" s="258">
        <f>IF(N321="nulová",J321,0)</f>
        <v>0</v>
      </c>
      <c r="BJ321" s="18" t="s">
        <v>77</v>
      </c>
      <c r="BK321" s="258">
        <f>ROUND(I321*H321,2)</f>
        <v>0</v>
      </c>
      <c r="BL321" s="18" t="s">
        <v>166</v>
      </c>
      <c r="BM321" s="257" t="s">
        <v>2047</v>
      </c>
    </row>
    <row r="322" s="13" customFormat="1">
      <c r="A322" s="13"/>
      <c r="B322" s="259"/>
      <c r="C322" s="260"/>
      <c r="D322" s="261" t="s">
        <v>168</v>
      </c>
      <c r="E322" s="262" t="s">
        <v>1</v>
      </c>
      <c r="F322" s="263" t="s">
        <v>237</v>
      </c>
      <c r="G322" s="260"/>
      <c r="H322" s="264">
        <v>12</v>
      </c>
      <c r="I322" s="265"/>
      <c r="J322" s="260"/>
      <c r="K322" s="260"/>
      <c r="L322" s="266"/>
      <c r="M322" s="267"/>
      <c r="N322" s="268"/>
      <c r="O322" s="268"/>
      <c r="P322" s="268"/>
      <c r="Q322" s="268"/>
      <c r="R322" s="268"/>
      <c r="S322" s="268"/>
      <c r="T322" s="269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70" t="s">
        <v>168</v>
      </c>
      <c r="AU322" s="270" t="s">
        <v>81</v>
      </c>
      <c r="AV322" s="13" t="s">
        <v>81</v>
      </c>
      <c r="AW322" s="13" t="s">
        <v>30</v>
      </c>
      <c r="AX322" s="13" t="s">
        <v>73</v>
      </c>
      <c r="AY322" s="270" t="s">
        <v>160</v>
      </c>
    </row>
    <row r="323" s="13" customFormat="1">
      <c r="A323" s="13"/>
      <c r="B323" s="259"/>
      <c r="C323" s="260"/>
      <c r="D323" s="261" t="s">
        <v>168</v>
      </c>
      <c r="E323" s="262" t="s">
        <v>1</v>
      </c>
      <c r="F323" s="263" t="s">
        <v>199</v>
      </c>
      <c r="G323" s="260"/>
      <c r="H323" s="264">
        <v>6</v>
      </c>
      <c r="I323" s="265"/>
      <c r="J323" s="260"/>
      <c r="K323" s="260"/>
      <c r="L323" s="266"/>
      <c r="M323" s="267"/>
      <c r="N323" s="268"/>
      <c r="O323" s="268"/>
      <c r="P323" s="268"/>
      <c r="Q323" s="268"/>
      <c r="R323" s="268"/>
      <c r="S323" s="268"/>
      <c r="T323" s="269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70" t="s">
        <v>168</v>
      </c>
      <c r="AU323" s="270" t="s">
        <v>81</v>
      </c>
      <c r="AV323" s="13" t="s">
        <v>81</v>
      </c>
      <c r="AW323" s="13" t="s">
        <v>30</v>
      </c>
      <c r="AX323" s="13" t="s">
        <v>73</v>
      </c>
      <c r="AY323" s="270" t="s">
        <v>160</v>
      </c>
    </row>
    <row r="324" s="15" customFormat="1">
      <c r="A324" s="15"/>
      <c r="B324" s="281"/>
      <c r="C324" s="282"/>
      <c r="D324" s="261" t="s">
        <v>168</v>
      </c>
      <c r="E324" s="283" t="s">
        <v>1</v>
      </c>
      <c r="F324" s="284" t="s">
        <v>171</v>
      </c>
      <c r="G324" s="282"/>
      <c r="H324" s="285">
        <v>18</v>
      </c>
      <c r="I324" s="286"/>
      <c r="J324" s="282"/>
      <c r="K324" s="282"/>
      <c r="L324" s="287"/>
      <c r="M324" s="288"/>
      <c r="N324" s="289"/>
      <c r="O324" s="289"/>
      <c r="P324" s="289"/>
      <c r="Q324" s="289"/>
      <c r="R324" s="289"/>
      <c r="S324" s="289"/>
      <c r="T324" s="290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91" t="s">
        <v>168</v>
      </c>
      <c r="AU324" s="291" t="s">
        <v>81</v>
      </c>
      <c r="AV324" s="15" t="s">
        <v>166</v>
      </c>
      <c r="AW324" s="15" t="s">
        <v>30</v>
      </c>
      <c r="AX324" s="15" t="s">
        <v>77</v>
      </c>
      <c r="AY324" s="291" t="s">
        <v>160</v>
      </c>
    </row>
    <row r="325" s="2" customFormat="1" ht="16.5" customHeight="1">
      <c r="A325" s="39"/>
      <c r="B325" s="40"/>
      <c r="C325" s="292" t="s">
        <v>1404</v>
      </c>
      <c r="D325" s="292" t="s">
        <v>230</v>
      </c>
      <c r="E325" s="293" t="s">
        <v>2048</v>
      </c>
      <c r="F325" s="294" t="s">
        <v>2049</v>
      </c>
      <c r="G325" s="295" t="s">
        <v>227</v>
      </c>
      <c r="H325" s="296">
        <v>68.799999999999997</v>
      </c>
      <c r="I325" s="297"/>
      <c r="J325" s="298">
        <f>ROUND(I325*H325,2)</f>
        <v>0</v>
      </c>
      <c r="K325" s="299"/>
      <c r="L325" s="300"/>
      <c r="M325" s="301" t="s">
        <v>1</v>
      </c>
      <c r="N325" s="302" t="s">
        <v>38</v>
      </c>
      <c r="O325" s="92"/>
      <c r="P325" s="255">
        <f>O325*H325</f>
        <v>0</v>
      </c>
      <c r="Q325" s="255">
        <v>0</v>
      </c>
      <c r="R325" s="255">
        <f>Q325*H325</f>
        <v>0</v>
      </c>
      <c r="S325" s="255">
        <v>0</v>
      </c>
      <c r="T325" s="256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57" t="s">
        <v>214</v>
      </c>
      <c r="AT325" s="257" t="s">
        <v>230</v>
      </c>
      <c r="AU325" s="257" t="s">
        <v>81</v>
      </c>
      <c r="AY325" s="18" t="s">
        <v>160</v>
      </c>
      <c r="BE325" s="258">
        <f>IF(N325="základní",J325,0)</f>
        <v>0</v>
      </c>
      <c r="BF325" s="258">
        <f>IF(N325="snížená",J325,0)</f>
        <v>0</v>
      </c>
      <c r="BG325" s="258">
        <f>IF(N325="zákl. přenesená",J325,0)</f>
        <v>0</v>
      </c>
      <c r="BH325" s="258">
        <f>IF(N325="sníž. přenesená",J325,0)</f>
        <v>0</v>
      </c>
      <c r="BI325" s="258">
        <f>IF(N325="nulová",J325,0)</f>
        <v>0</v>
      </c>
      <c r="BJ325" s="18" t="s">
        <v>77</v>
      </c>
      <c r="BK325" s="258">
        <f>ROUND(I325*H325,2)</f>
        <v>0</v>
      </c>
      <c r="BL325" s="18" t="s">
        <v>166</v>
      </c>
      <c r="BM325" s="257" t="s">
        <v>2050</v>
      </c>
    </row>
    <row r="326" s="13" customFormat="1">
      <c r="A326" s="13"/>
      <c r="B326" s="259"/>
      <c r="C326" s="260"/>
      <c r="D326" s="261" t="s">
        <v>168</v>
      </c>
      <c r="E326" s="262" t="s">
        <v>1</v>
      </c>
      <c r="F326" s="263" t="s">
        <v>2051</v>
      </c>
      <c r="G326" s="260"/>
      <c r="H326" s="264">
        <v>28.800000000000001</v>
      </c>
      <c r="I326" s="265"/>
      <c r="J326" s="260"/>
      <c r="K326" s="260"/>
      <c r="L326" s="266"/>
      <c r="M326" s="267"/>
      <c r="N326" s="268"/>
      <c r="O326" s="268"/>
      <c r="P326" s="268"/>
      <c r="Q326" s="268"/>
      <c r="R326" s="268"/>
      <c r="S326" s="268"/>
      <c r="T326" s="269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70" t="s">
        <v>168</v>
      </c>
      <c r="AU326" s="270" t="s">
        <v>81</v>
      </c>
      <c r="AV326" s="13" t="s">
        <v>81</v>
      </c>
      <c r="AW326" s="13" t="s">
        <v>30</v>
      </c>
      <c r="AX326" s="13" t="s">
        <v>73</v>
      </c>
      <c r="AY326" s="270" t="s">
        <v>160</v>
      </c>
    </row>
    <row r="327" s="13" customFormat="1">
      <c r="A327" s="13"/>
      <c r="B327" s="259"/>
      <c r="C327" s="260"/>
      <c r="D327" s="261" t="s">
        <v>168</v>
      </c>
      <c r="E327" s="262" t="s">
        <v>1</v>
      </c>
      <c r="F327" s="263" t="s">
        <v>2052</v>
      </c>
      <c r="G327" s="260"/>
      <c r="H327" s="264">
        <v>14.4</v>
      </c>
      <c r="I327" s="265"/>
      <c r="J327" s="260"/>
      <c r="K327" s="260"/>
      <c r="L327" s="266"/>
      <c r="M327" s="267"/>
      <c r="N327" s="268"/>
      <c r="O327" s="268"/>
      <c r="P327" s="268"/>
      <c r="Q327" s="268"/>
      <c r="R327" s="268"/>
      <c r="S327" s="268"/>
      <c r="T327" s="269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70" t="s">
        <v>168</v>
      </c>
      <c r="AU327" s="270" t="s">
        <v>81</v>
      </c>
      <c r="AV327" s="13" t="s">
        <v>81</v>
      </c>
      <c r="AW327" s="13" t="s">
        <v>30</v>
      </c>
      <c r="AX327" s="13" t="s">
        <v>73</v>
      </c>
      <c r="AY327" s="270" t="s">
        <v>160</v>
      </c>
    </row>
    <row r="328" s="13" customFormat="1">
      <c r="A328" s="13"/>
      <c r="B328" s="259"/>
      <c r="C328" s="260"/>
      <c r="D328" s="261" t="s">
        <v>168</v>
      </c>
      <c r="E328" s="262" t="s">
        <v>1</v>
      </c>
      <c r="F328" s="263" t="s">
        <v>2053</v>
      </c>
      <c r="G328" s="260"/>
      <c r="H328" s="264">
        <v>1.6000000000000001</v>
      </c>
      <c r="I328" s="265"/>
      <c r="J328" s="260"/>
      <c r="K328" s="260"/>
      <c r="L328" s="266"/>
      <c r="M328" s="267"/>
      <c r="N328" s="268"/>
      <c r="O328" s="268"/>
      <c r="P328" s="268"/>
      <c r="Q328" s="268"/>
      <c r="R328" s="268"/>
      <c r="S328" s="268"/>
      <c r="T328" s="269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70" t="s">
        <v>168</v>
      </c>
      <c r="AU328" s="270" t="s">
        <v>81</v>
      </c>
      <c r="AV328" s="13" t="s">
        <v>81</v>
      </c>
      <c r="AW328" s="13" t="s">
        <v>30</v>
      </c>
      <c r="AX328" s="13" t="s">
        <v>73</v>
      </c>
      <c r="AY328" s="270" t="s">
        <v>160</v>
      </c>
    </row>
    <row r="329" s="13" customFormat="1">
      <c r="A329" s="13"/>
      <c r="B329" s="259"/>
      <c r="C329" s="260"/>
      <c r="D329" s="261" t="s">
        <v>168</v>
      </c>
      <c r="E329" s="262" t="s">
        <v>1</v>
      </c>
      <c r="F329" s="263" t="s">
        <v>2054</v>
      </c>
      <c r="G329" s="260"/>
      <c r="H329" s="264">
        <v>13</v>
      </c>
      <c r="I329" s="265"/>
      <c r="J329" s="260"/>
      <c r="K329" s="260"/>
      <c r="L329" s="266"/>
      <c r="M329" s="267"/>
      <c r="N329" s="268"/>
      <c r="O329" s="268"/>
      <c r="P329" s="268"/>
      <c r="Q329" s="268"/>
      <c r="R329" s="268"/>
      <c r="S329" s="268"/>
      <c r="T329" s="269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70" t="s">
        <v>168</v>
      </c>
      <c r="AU329" s="270" t="s">
        <v>81</v>
      </c>
      <c r="AV329" s="13" t="s">
        <v>81</v>
      </c>
      <c r="AW329" s="13" t="s">
        <v>30</v>
      </c>
      <c r="AX329" s="13" t="s">
        <v>73</v>
      </c>
      <c r="AY329" s="270" t="s">
        <v>160</v>
      </c>
    </row>
    <row r="330" s="13" customFormat="1">
      <c r="A330" s="13"/>
      <c r="B330" s="259"/>
      <c r="C330" s="260"/>
      <c r="D330" s="261" t="s">
        <v>168</v>
      </c>
      <c r="E330" s="262" t="s">
        <v>1</v>
      </c>
      <c r="F330" s="263" t="s">
        <v>2055</v>
      </c>
      <c r="G330" s="260"/>
      <c r="H330" s="264">
        <v>6</v>
      </c>
      <c r="I330" s="265"/>
      <c r="J330" s="260"/>
      <c r="K330" s="260"/>
      <c r="L330" s="266"/>
      <c r="M330" s="267"/>
      <c r="N330" s="268"/>
      <c r="O330" s="268"/>
      <c r="P330" s="268"/>
      <c r="Q330" s="268"/>
      <c r="R330" s="268"/>
      <c r="S330" s="268"/>
      <c r="T330" s="269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70" t="s">
        <v>168</v>
      </c>
      <c r="AU330" s="270" t="s">
        <v>81</v>
      </c>
      <c r="AV330" s="13" t="s">
        <v>81</v>
      </c>
      <c r="AW330" s="13" t="s">
        <v>30</v>
      </c>
      <c r="AX330" s="13" t="s">
        <v>73</v>
      </c>
      <c r="AY330" s="270" t="s">
        <v>160</v>
      </c>
    </row>
    <row r="331" s="13" customFormat="1">
      <c r="A331" s="13"/>
      <c r="B331" s="259"/>
      <c r="C331" s="260"/>
      <c r="D331" s="261" t="s">
        <v>168</v>
      </c>
      <c r="E331" s="262" t="s">
        <v>1</v>
      </c>
      <c r="F331" s="263" t="s">
        <v>2056</v>
      </c>
      <c r="G331" s="260"/>
      <c r="H331" s="264">
        <v>5</v>
      </c>
      <c r="I331" s="265"/>
      <c r="J331" s="260"/>
      <c r="K331" s="260"/>
      <c r="L331" s="266"/>
      <c r="M331" s="267"/>
      <c r="N331" s="268"/>
      <c r="O331" s="268"/>
      <c r="P331" s="268"/>
      <c r="Q331" s="268"/>
      <c r="R331" s="268"/>
      <c r="S331" s="268"/>
      <c r="T331" s="269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70" t="s">
        <v>168</v>
      </c>
      <c r="AU331" s="270" t="s">
        <v>81</v>
      </c>
      <c r="AV331" s="13" t="s">
        <v>81</v>
      </c>
      <c r="AW331" s="13" t="s">
        <v>30</v>
      </c>
      <c r="AX331" s="13" t="s">
        <v>73</v>
      </c>
      <c r="AY331" s="270" t="s">
        <v>160</v>
      </c>
    </row>
    <row r="332" s="15" customFormat="1">
      <c r="A332" s="15"/>
      <c r="B332" s="281"/>
      <c r="C332" s="282"/>
      <c r="D332" s="261" t="s">
        <v>168</v>
      </c>
      <c r="E332" s="283" t="s">
        <v>1</v>
      </c>
      <c r="F332" s="284" t="s">
        <v>171</v>
      </c>
      <c r="G332" s="282"/>
      <c r="H332" s="285">
        <v>68.799999999999997</v>
      </c>
      <c r="I332" s="286"/>
      <c r="J332" s="282"/>
      <c r="K332" s="282"/>
      <c r="L332" s="287"/>
      <c r="M332" s="288"/>
      <c r="N332" s="289"/>
      <c r="O332" s="289"/>
      <c r="P332" s="289"/>
      <c r="Q332" s="289"/>
      <c r="R332" s="289"/>
      <c r="S332" s="289"/>
      <c r="T332" s="290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91" t="s">
        <v>168</v>
      </c>
      <c r="AU332" s="291" t="s">
        <v>81</v>
      </c>
      <c r="AV332" s="15" t="s">
        <v>166</v>
      </c>
      <c r="AW332" s="15" t="s">
        <v>30</v>
      </c>
      <c r="AX332" s="15" t="s">
        <v>77</v>
      </c>
      <c r="AY332" s="291" t="s">
        <v>160</v>
      </c>
    </row>
    <row r="333" s="12" customFormat="1" ht="22.8" customHeight="1">
      <c r="A333" s="12"/>
      <c r="B333" s="229"/>
      <c r="C333" s="230"/>
      <c r="D333" s="231" t="s">
        <v>72</v>
      </c>
      <c r="E333" s="243" t="s">
        <v>2057</v>
      </c>
      <c r="F333" s="243" t="s">
        <v>2058</v>
      </c>
      <c r="G333" s="230"/>
      <c r="H333" s="230"/>
      <c r="I333" s="233"/>
      <c r="J333" s="244">
        <f>BK333</f>
        <v>0</v>
      </c>
      <c r="K333" s="230"/>
      <c r="L333" s="235"/>
      <c r="M333" s="236"/>
      <c r="N333" s="237"/>
      <c r="O333" s="237"/>
      <c r="P333" s="238">
        <f>SUM(P334:P357)</f>
        <v>0</v>
      </c>
      <c r="Q333" s="237"/>
      <c r="R333" s="238">
        <f>SUM(R334:R357)</f>
        <v>0.4825332</v>
      </c>
      <c r="S333" s="237"/>
      <c r="T333" s="239">
        <f>SUM(T334:T357)</f>
        <v>0</v>
      </c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240" t="s">
        <v>81</v>
      </c>
      <c r="AT333" s="241" t="s">
        <v>72</v>
      </c>
      <c r="AU333" s="241" t="s">
        <v>77</v>
      </c>
      <c r="AY333" s="240" t="s">
        <v>160</v>
      </c>
      <c r="BK333" s="242">
        <f>SUM(BK334:BK357)</f>
        <v>0</v>
      </c>
    </row>
    <row r="334" s="2" customFormat="1" ht="16.5" customHeight="1">
      <c r="A334" s="39"/>
      <c r="B334" s="40"/>
      <c r="C334" s="245" t="s">
        <v>235</v>
      </c>
      <c r="D334" s="245" t="s">
        <v>162</v>
      </c>
      <c r="E334" s="246" t="s">
        <v>2059</v>
      </c>
      <c r="F334" s="247" t="s">
        <v>2060</v>
      </c>
      <c r="G334" s="248" t="s">
        <v>165</v>
      </c>
      <c r="H334" s="249">
        <v>91.043999999999997</v>
      </c>
      <c r="I334" s="250"/>
      <c r="J334" s="251">
        <f>ROUND(I334*H334,2)</f>
        <v>0</v>
      </c>
      <c r="K334" s="252"/>
      <c r="L334" s="45"/>
      <c r="M334" s="253" t="s">
        <v>1</v>
      </c>
      <c r="N334" s="254" t="s">
        <v>38</v>
      </c>
      <c r="O334" s="92"/>
      <c r="P334" s="255">
        <f>O334*H334</f>
        <v>0</v>
      </c>
      <c r="Q334" s="255">
        <v>0</v>
      </c>
      <c r="R334" s="255">
        <f>Q334*H334</f>
        <v>0</v>
      </c>
      <c r="S334" s="255">
        <v>0</v>
      </c>
      <c r="T334" s="256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57" t="s">
        <v>258</v>
      </c>
      <c r="AT334" s="257" t="s">
        <v>162</v>
      </c>
      <c r="AU334" s="257" t="s">
        <v>81</v>
      </c>
      <c r="AY334" s="18" t="s">
        <v>160</v>
      </c>
      <c r="BE334" s="258">
        <f>IF(N334="základní",J334,0)</f>
        <v>0</v>
      </c>
      <c r="BF334" s="258">
        <f>IF(N334="snížená",J334,0)</f>
        <v>0</v>
      </c>
      <c r="BG334" s="258">
        <f>IF(N334="zákl. přenesená",J334,0)</f>
        <v>0</v>
      </c>
      <c r="BH334" s="258">
        <f>IF(N334="sníž. přenesená",J334,0)</f>
        <v>0</v>
      </c>
      <c r="BI334" s="258">
        <f>IF(N334="nulová",J334,0)</f>
        <v>0</v>
      </c>
      <c r="BJ334" s="18" t="s">
        <v>77</v>
      </c>
      <c r="BK334" s="258">
        <f>ROUND(I334*H334,2)</f>
        <v>0</v>
      </c>
      <c r="BL334" s="18" t="s">
        <v>258</v>
      </c>
      <c r="BM334" s="257" t="s">
        <v>2061</v>
      </c>
    </row>
    <row r="335" s="13" customFormat="1">
      <c r="A335" s="13"/>
      <c r="B335" s="259"/>
      <c r="C335" s="260"/>
      <c r="D335" s="261" t="s">
        <v>168</v>
      </c>
      <c r="E335" s="262" t="s">
        <v>1</v>
      </c>
      <c r="F335" s="263" t="s">
        <v>2062</v>
      </c>
      <c r="G335" s="260"/>
      <c r="H335" s="264">
        <v>1.9199999999999999</v>
      </c>
      <c r="I335" s="265"/>
      <c r="J335" s="260"/>
      <c r="K335" s="260"/>
      <c r="L335" s="266"/>
      <c r="M335" s="267"/>
      <c r="N335" s="268"/>
      <c r="O335" s="268"/>
      <c r="P335" s="268"/>
      <c r="Q335" s="268"/>
      <c r="R335" s="268"/>
      <c r="S335" s="268"/>
      <c r="T335" s="269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70" t="s">
        <v>168</v>
      </c>
      <c r="AU335" s="270" t="s">
        <v>81</v>
      </c>
      <c r="AV335" s="13" t="s">
        <v>81</v>
      </c>
      <c r="AW335" s="13" t="s">
        <v>30</v>
      </c>
      <c r="AX335" s="13" t="s">
        <v>73</v>
      </c>
      <c r="AY335" s="270" t="s">
        <v>160</v>
      </c>
    </row>
    <row r="336" s="16" customFormat="1">
      <c r="A336" s="16"/>
      <c r="B336" s="303"/>
      <c r="C336" s="304"/>
      <c r="D336" s="261" t="s">
        <v>168</v>
      </c>
      <c r="E336" s="305" t="s">
        <v>1</v>
      </c>
      <c r="F336" s="306" t="s">
        <v>585</v>
      </c>
      <c r="G336" s="304"/>
      <c r="H336" s="307">
        <v>1.9199999999999999</v>
      </c>
      <c r="I336" s="308"/>
      <c r="J336" s="304"/>
      <c r="K336" s="304"/>
      <c r="L336" s="309"/>
      <c r="M336" s="310"/>
      <c r="N336" s="311"/>
      <c r="O336" s="311"/>
      <c r="P336" s="311"/>
      <c r="Q336" s="311"/>
      <c r="R336" s="311"/>
      <c r="S336" s="311"/>
      <c r="T336" s="312"/>
      <c r="U336" s="16"/>
      <c r="V336" s="16"/>
      <c r="W336" s="16"/>
      <c r="X336" s="16"/>
      <c r="Y336" s="16"/>
      <c r="Z336" s="16"/>
      <c r="AA336" s="16"/>
      <c r="AB336" s="16"/>
      <c r="AC336" s="16"/>
      <c r="AD336" s="16"/>
      <c r="AE336" s="16"/>
      <c r="AT336" s="313" t="s">
        <v>168</v>
      </c>
      <c r="AU336" s="313" t="s">
        <v>81</v>
      </c>
      <c r="AV336" s="16" t="s">
        <v>101</v>
      </c>
      <c r="AW336" s="16" t="s">
        <v>30</v>
      </c>
      <c r="AX336" s="16" t="s">
        <v>73</v>
      </c>
      <c r="AY336" s="313" t="s">
        <v>160</v>
      </c>
    </row>
    <row r="337" s="14" customFormat="1">
      <c r="A337" s="14"/>
      <c r="B337" s="271"/>
      <c r="C337" s="272"/>
      <c r="D337" s="261" t="s">
        <v>168</v>
      </c>
      <c r="E337" s="273" t="s">
        <v>1</v>
      </c>
      <c r="F337" s="274" t="s">
        <v>2063</v>
      </c>
      <c r="G337" s="272"/>
      <c r="H337" s="273" t="s">
        <v>1</v>
      </c>
      <c r="I337" s="275"/>
      <c r="J337" s="272"/>
      <c r="K337" s="272"/>
      <c r="L337" s="276"/>
      <c r="M337" s="277"/>
      <c r="N337" s="278"/>
      <c r="O337" s="278"/>
      <c r="P337" s="278"/>
      <c r="Q337" s="278"/>
      <c r="R337" s="278"/>
      <c r="S337" s="278"/>
      <c r="T337" s="279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80" t="s">
        <v>168</v>
      </c>
      <c r="AU337" s="280" t="s">
        <v>81</v>
      </c>
      <c r="AV337" s="14" t="s">
        <v>77</v>
      </c>
      <c r="AW337" s="14" t="s">
        <v>30</v>
      </c>
      <c r="AX337" s="14" t="s">
        <v>73</v>
      </c>
      <c r="AY337" s="280" t="s">
        <v>160</v>
      </c>
    </row>
    <row r="338" s="13" customFormat="1">
      <c r="A338" s="13"/>
      <c r="B338" s="259"/>
      <c r="C338" s="260"/>
      <c r="D338" s="261" t="s">
        <v>168</v>
      </c>
      <c r="E338" s="262" t="s">
        <v>1</v>
      </c>
      <c r="F338" s="263" t="s">
        <v>2064</v>
      </c>
      <c r="G338" s="260"/>
      <c r="H338" s="264">
        <v>19.655999999999999</v>
      </c>
      <c r="I338" s="265"/>
      <c r="J338" s="260"/>
      <c r="K338" s="260"/>
      <c r="L338" s="266"/>
      <c r="M338" s="267"/>
      <c r="N338" s="268"/>
      <c r="O338" s="268"/>
      <c r="P338" s="268"/>
      <c r="Q338" s="268"/>
      <c r="R338" s="268"/>
      <c r="S338" s="268"/>
      <c r="T338" s="269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70" t="s">
        <v>168</v>
      </c>
      <c r="AU338" s="270" t="s">
        <v>81</v>
      </c>
      <c r="AV338" s="13" t="s">
        <v>81</v>
      </c>
      <c r="AW338" s="13" t="s">
        <v>30</v>
      </c>
      <c r="AX338" s="13" t="s">
        <v>73</v>
      </c>
      <c r="AY338" s="270" t="s">
        <v>160</v>
      </c>
    </row>
    <row r="339" s="13" customFormat="1">
      <c r="A339" s="13"/>
      <c r="B339" s="259"/>
      <c r="C339" s="260"/>
      <c r="D339" s="261" t="s">
        <v>168</v>
      </c>
      <c r="E339" s="262" t="s">
        <v>1</v>
      </c>
      <c r="F339" s="263" t="s">
        <v>2065</v>
      </c>
      <c r="G339" s="260"/>
      <c r="H339" s="264">
        <v>24.905999999999999</v>
      </c>
      <c r="I339" s="265"/>
      <c r="J339" s="260"/>
      <c r="K339" s="260"/>
      <c r="L339" s="266"/>
      <c r="M339" s="267"/>
      <c r="N339" s="268"/>
      <c r="O339" s="268"/>
      <c r="P339" s="268"/>
      <c r="Q339" s="268"/>
      <c r="R339" s="268"/>
      <c r="S339" s="268"/>
      <c r="T339" s="269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70" t="s">
        <v>168</v>
      </c>
      <c r="AU339" s="270" t="s">
        <v>81</v>
      </c>
      <c r="AV339" s="13" t="s">
        <v>81</v>
      </c>
      <c r="AW339" s="13" t="s">
        <v>30</v>
      </c>
      <c r="AX339" s="13" t="s">
        <v>73</v>
      </c>
      <c r="AY339" s="270" t="s">
        <v>160</v>
      </c>
    </row>
    <row r="340" s="13" customFormat="1">
      <c r="A340" s="13"/>
      <c r="B340" s="259"/>
      <c r="C340" s="260"/>
      <c r="D340" s="261" t="s">
        <v>168</v>
      </c>
      <c r="E340" s="262" t="s">
        <v>1</v>
      </c>
      <c r="F340" s="263" t="s">
        <v>2064</v>
      </c>
      <c r="G340" s="260"/>
      <c r="H340" s="264">
        <v>19.655999999999999</v>
      </c>
      <c r="I340" s="265"/>
      <c r="J340" s="260"/>
      <c r="K340" s="260"/>
      <c r="L340" s="266"/>
      <c r="M340" s="267"/>
      <c r="N340" s="268"/>
      <c r="O340" s="268"/>
      <c r="P340" s="268"/>
      <c r="Q340" s="268"/>
      <c r="R340" s="268"/>
      <c r="S340" s="268"/>
      <c r="T340" s="269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70" t="s">
        <v>168</v>
      </c>
      <c r="AU340" s="270" t="s">
        <v>81</v>
      </c>
      <c r="AV340" s="13" t="s">
        <v>81</v>
      </c>
      <c r="AW340" s="13" t="s">
        <v>30</v>
      </c>
      <c r="AX340" s="13" t="s">
        <v>73</v>
      </c>
      <c r="AY340" s="270" t="s">
        <v>160</v>
      </c>
    </row>
    <row r="341" s="13" customFormat="1">
      <c r="A341" s="13"/>
      <c r="B341" s="259"/>
      <c r="C341" s="260"/>
      <c r="D341" s="261" t="s">
        <v>168</v>
      </c>
      <c r="E341" s="262" t="s">
        <v>1</v>
      </c>
      <c r="F341" s="263" t="s">
        <v>2065</v>
      </c>
      <c r="G341" s="260"/>
      <c r="H341" s="264">
        <v>24.905999999999999</v>
      </c>
      <c r="I341" s="265"/>
      <c r="J341" s="260"/>
      <c r="K341" s="260"/>
      <c r="L341" s="266"/>
      <c r="M341" s="267"/>
      <c r="N341" s="268"/>
      <c r="O341" s="268"/>
      <c r="P341" s="268"/>
      <c r="Q341" s="268"/>
      <c r="R341" s="268"/>
      <c r="S341" s="268"/>
      <c r="T341" s="269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70" t="s">
        <v>168</v>
      </c>
      <c r="AU341" s="270" t="s">
        <v>81</v>
      </c>
      <c r="AV341" s="13" t="s">
        <v>81</v>
      </c>
      <c r="AW341" s="13" t="s">
        <v>30</v>
      </c>
      <c r="AX341" s="13" t="s">
        <v>73</v>
      </c>
      <c r="AY341" s="270" t="s">
        <v>160</v>
      </c>
    </row>
    <row r="342" s="16" customFormat="1">
      <c r="A342" s="16"/>
      <c r="B342" s="303"/>
      <c r="C342" s="304"/>
      <c r="D342" s="261" t="s">
        <v>168</v>
      </c>
      <c r="E342" s="305" t="s">
        <v>1</v>
      </c>
      <c r="F342" s="306" t="s">
        <v>585</v>
      </c>
      <c r="G342" s="304"/>
      <c r="H342" s="307">
        <v>89.123999999999995</v>
      </c>
      <c r="I342" s="308"/>
      <c r="J342" s="304"/>
      <c r="K342" s="304"/>
      <c r="L342" s="309"/>
      <c r="M342" s="310"/>
      <c r="N342" s="311"/>
      <c r="O342" s="311"/>
      <c r="P342" s="311"/>
      <c r="Q342" s="311"/>
      <c r="R342" s="311"/>
      <c r="S342" s="311"/>
      <c r="T342" s="312"/>
      <c r="U342" s="16"/>
      <c r="V342" s="16"/>
      <c r="W342" s="16"/>
      <c r="X342" s="16"/>
      <c r="Y342" s="16"/>
      <c r="Z342" s="16"/>
      <c r="AA342" s="16"/>
      <c r="AB342" s="16"/>
      <c r="AC342" s="16"/>
      <c r="AD342" s="16"/>
      <c r="AE342" s="16"/>
      <c r="AT342" s="313" t="s">
        <v>168</v>
      </c>
      <c r="AU342" s="313" t="s">
        <v>81</v>
      </c>
      <c r="AV342" s="16" t="s">
        <v>101</v>
      </c>
      <c r="AW342" s="16" t="s">
        <v>30</v>
      </c>
      <c r="AX342" s="16" t="s">
        <v>73</v>
      </c>
      <c r="AY342" s="313" t="s">
        <v>160</v>
      </c>
    </row>
    <row r="343" s="14" customFormat="1">
      <c r="A343" s="14"/>
      <c r="B343" s="271"/>
      <c r="C343" s="272"/>
      <c r="D343" s="261" t="s">
        <v>168</v>
      </c>
      <c r="E343" s="273" t="s">
        <v>1</v>
      </c>
      <c r="F343" s="274" t="s">
        <v>2066</v>
      </c>
      <c r="G343" s="272"/>
      <c r="H343" s="273" t="s">
        <v>1</v>
      </c>
      <c r="I343" s="275"/>
      <c r="J343" s="272"/>
      <c r="K343" s="272"/>
      <c r="L343" s="276"/>
      <c r="M343" s="277"/>
      <c r="N343" s="278"/>
      <c r="O343" s="278"/>
      <c r="P343" s="278"/>
      <c r="Q343" s="278"/>
      <c r="R343" s="278"/>
      <c r="S343" s="278"/>
      <c r="T343" s="279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80" t="s">
        <v>168</v>
      </c>
      <c r="AU343" s="280" t="s">
        <v>81</v>
      </c>
      <c r="AV343" s="14" t="s">
        <v>77</v>
      </c>
      <c r="AW343" s="14" t="s">
        <v>30</v>
      </c>
      <c r="AX343" s="14" t="s">
        <v>73</v>
      </c>
      <c r="AY343" s="280" t="s">
        <v>160</v>
      </c>
    </row>
    <row r="344" s="15" customFormat="1">
      <c r="A344" s="15"/>
      <c r="B344" s="281"/>
      <c r="C344" s="282"/>
      <c r="D344" s="261" t="s">
        <v>168</v>
      </c>
      <c r="E344" s="283" t="s">
        <v>1</v>
      </c>
      <c r="F344" s="284" t="s">
        <v>171</v>
      </c>
      <c r="G344" s="282"/>
      <c r="H344" s="285">
        <v>91.043999999999997</v>
      </c>
      <c r="I344" s="286"/>
      <c r="J344" s="282"/>
      <c r="K344" s="282"/>
      <c r="L344" s="287"/>
      <c r="M344" s="288"/>
      <c r="N344" s="289"/>
      <c r="O344" s="289"/>
      <c r="P344" s="289"/>
      <c r="Q344" s="289"/>
      <c r="R344" s="289"/>
      <c r="S344" s="289"/>
      <c r="T344" s="290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91" t="s">
        <v>168</v>
      </c>
      <c r="AU344" s="291" t="s">
        <v>81</v>
      </c>
      <c r="AV344" s="15" t="s">
        <v>166</v>
      </c>
      <c r="AW344" s="15" t="s">
        <v>30</v>
      </c>
      <c r="AX344" s="15" t="s">
        <v>77</v>
      </c>
      <c r="AY344" s="291" t="s">
        <v>160</v>
      </c>
    </row>
    <row r="345" s="2" customFormat="1" ht="21.75" customHeight="1">
      <c r="A345" s="39"/>
      <c r="B345" s="40"/>
      <c r="C345" s="245" t="s">
        <v>401</v>
      </c>
      <c r="D345" s="245" t="s">
        <v>162</v>
      </c>
      <c r="E345" s="246" t="s">
        <v>2067</v>
      </c>
      <c r="F345" s="247" t="s">
        <v>2068</v>
      </c>
      <c r="G345" s="248" t="s">
        <v>165</v>
      </c>
      <c r="H345" s="249">
        <v>91.043999999999997</v>
      </c>
      <c r="I345" s="250"/>
      <c r="J345" s="251">
        <f>ROUND(I345*H345,2)</f>
        <v>0</v>
      </c>
      <c r="K345" s="252"/>
      <c r="L345" s="45"/>
      <c r="M345" s="253" t="s">
        <v>1</v>
      </c>
      <c r="N345" s="254" t="s">
        <v>38</v>
      </c>
      <c r="O345" s="92"/>
      <c r="P345" s="255">
        <f>O345*H345</f>
        <v>0</v>
      </c>
      <c r="Q345" s="255">
        <v>0</v>
      </c>
      <c r="R345" s="255">
        <f>Q345*H345</f>
        <v>0</v>
      </c>
      <c r="S345" s="255">
        <v>0</v>
      </c>
      <c r="T345" s="256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57" t="s">
        <v>258</v>
      </c>
      <c r="AT345" s="257" t="s">
        <v>162</v>
      </c>
      <c r="AU345" s="257" t="s">
        <v>81</v>
      </c>
      <c r="AY345" s="18" t="s">
        <v>160</v>
      </c>
      <c r="BE345" s="258">
        <f>IF(N345="základní",J345,0)</f>
        <v>0</v>
      </c>
      <c r="BF345" s="258">
        <f>IF(N345="snížená",J345,0)</f>
        <v>0</v>
      </c>
      <c r="BG345" s="258">
        <f>IF(N345="zákl. přenesená",J345,0)</f>
        <v>0</v>
      </c>
      <c r="BH345" s="258">
        <f>IF(N345="sníž. přenesená",J345,0)</f>
        <v>0</v>
      </c>
      <c r="BI345" s="258">
        <f>IF(N345="nulová",J345,0)</f>
        <v>0</v>
      </c>
      <c r="BJ345" s="18" t="s">
        <v>77</v>
      </c>
      <c r="BK345" s="258">
        <f>ROUND(I345*H345,2)</f>
        <v>0</v>
      </c>
      <c r="BL345" s="18" t="s">
        <v>258</v>
      </c>
      <c r="BM345" s="257" t="s">
        <v>2069</v>
      </c>
    </row>
    <row r="346" s="13" customFormat="1">
      <c r="A346" s="13"/>
      <c r="B346" s="259"/>
      <c r="C346" s="260"/>
      <c r="D346" s="261" t="s">
        <v>168</v>
      </c>
      <c r="E346" s="262" t="s">
        <v>1</v>
      </c>
      <c r="F346" s="263" t="s">
        <v>2070</v>
      </c>
      <c r="G346" s="260"/>
      <c r="H346" s="264">
        <v>91.043999999999997</v>
      </c>
      <c r="I346" s="265"/>
      <c r="J346" s="260"/>
      <c r="K346" s="260"/>
      <c r="L346" s="266"/>
      <c r="M346" s="267"/>
      <c r="N346" s="268"/>
      <c r="O346" s="268"/>
      <c r="P346" s="268"/>
      <c r="Q346" s="268"/>
      <c r="R346" s="268"/>
      <c r="S346" s="268"/>
      <c r="T346" s="269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70" t="s">
        <v>168</v>
      </c>
      <c r="AU346" s="270" t="s">
        <v>81</v>
      </c>
      <c r="AV346" s="13" t="s">
        <v>81</v>
      </c>
      <c r="AW346" s="13" t="s">
        <v>30</v>
      </c>
      <c r="AX346" s="13" t="s">
        <v>73</v>
      </c>
      <c r="AY346" s="270" t="s">
        <v>160</v>
      </c>
    </row>
    <row r="347" s="15" customFormat="1">
      <c r="A347" s="15"/>
      <c r="B347" s="281"/>
      <c r="C347" s="282"/>
      <c r="D347" s="261" t="s">
        <v>168</v>
      </c>
      <c r="E347" s="283" t="s">
        <v>1</v>
      </c>
      <c r="F347" s="284" t="s">
        <v>171</v>
      </c>
      <c r="G347" s="282"/>
      <c r="H347" s="285">
        <v>91.043999999999997</v>
      </c>
      <c r="I347" s="286"/>
      <c r="J347" s="282"/>
      <c r="K347" s="282"/>
      <c r="L347" s="287"/>
      <c r="M347" s="288"/>
      <c r="N347" s="289"/>
      <c r="O347" s="289"/>
      <c r="P347" s="289"/>
      <c r="Q347" s="289"/>
      <c r="R347" s="289"/>
      <c r="S347" s="289"/>
      <c r="T347" s="290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91" t="s">
        <v>168</v>
      </c>
      <c r="AU347" s="291" t="s">
        <v>81</v>
      </c>
      <c r="AV347" s="15" t="s">
        <v>166</v>
      </c>
      <c r="AW347" s="15" t="s">
        <v>30</v>
      </c>
      <c r="AX347" s="15" t="s">
        <v>77</v>
      </c>
      <c r="AY347" s="291" t="s">
        <v>160</v>
      </c>
    </row>
    <row r="348" s="2" customFormat="1" ht="21.75" customHeight="1">
      <c r="A348" s="39"/>
      <c r="B348" s="40"/>
      <c r="C348" s="245" t="s">
        <v>532</v>
      </c>
      <c r="D348" s="245" t="s">
        <v>162</v>
      </c>
      <c r="E348" s="246" t="s">
        <v>2071</v>
      </c>
      <c r="F348" s="247" t="s">
        <v>2072</v>
      </c>
      <c r="G348" s="248" t="s">
        <v>165</v>
      </c>
      <c r="H348" s="249">
        <v>91.043999999999997</v>
      </c>
      <c r="I348" s="250"/>
      <c r="J348" s="251">
        <f>ROUND(I348*H348,2)</f>
        <v>0</v>
      </c>
      <c r="K348" s="252"/>
      <c r="L348" s="45"/>
      <c r="M348" s="253" t="s">
        <v>1</v>
      </c>
      <c r="N348" s="254" t="s">
        <v>38</v>
      </c>
      <c r="O348" s="92"/>
      <c r="P348" s="255">
        <f>O348*H348</f>
        <v>0</v>
      </c>
      <c r="Q348" s="255">
        <v>0.0053</v>
      </c>
      <c r="R348" s="255">
        <f>Q348*H348</f>
        <v>0.4825332</v>
      </c>
      <c r="S348" s="255">
        <v>0</v>
      </c>
      <c r="T348" s="256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57" t="s">
        <v>258</v>
      </c>
      <c r="AT348" s="257" t="s">
        <v>162</v>
      </c>
      <c r="AU348" s="257" t="s">
        <v>81</v>
      </c>
      <c r="AY348" s="18" t="s">
        <v>160</v>
      </c>
      <c r="BE348" s="258">
        <f>IF(N348="základní",J348,0)</f>
        <v>0</v>
      </c>
      <c r="BF348" s="258">
        <f>IF(N348="snížená",J348,0)</f>
        <v>0</v>
      </c>
      <c r="BG348" s="258">
        <f>IF(N348="zákl. přenesená",J348,0)</f>
        <v>0</v>
      </c>
      <c r="BH348" s="258">
        <f>IF(N348="sníž. přenesená",J348,0)</f>
        <v>0</v>
      </c>
      <c r="BI348" s="258">
        <f>IF(N348="nulová",J348,0)</f>
        <v>0</v>
      </c>
      <c r="BJ348" s="18" t="s">
        <v>77</v>
      </c>
      <c r="BK348" s="258">
        <f>ROUND(I348*H348,2)</f>
        <v>0</v>
      </c>
      <c r="BL348" s="18" t="s">
        <v>258</v>
      </c>
      <c r="BM348" s="257" t="s">
        <v>2073</v>
      </c>
    </row>
    <row r="349" s="13" customFormat="1">
      <c r="A349" s="13"/>
      <c r="B349" s="259"/>
      <c r="C349" s="260"/>
      <c r="D349" s="261" t="s">
        <v>168</v>
      </c>
      <c r="E349" s="262" t="s">
        <v>1</v>
      </c>
      <c r="F349" s="263" t="s">
        <v>2070</v>
      </c>
      <c r="G349" s="260"/>
      <c r="H349" s="264">
        <v>91.043999999999997</v>
      </c>
      <c r="I349" s="265"/>
      <c r="J349" s="260"/>
      <c r="K349" s="260"/>
      <c r="L349" s="266"/>
      <c r="M349" s="267"/>
      <c r="N349" s="268"/>
      <c r="O349" s="268"/>
      <c r="P349" s="268"/>
      <c r="Q349" s="268"/>
      <c r="R349" s="268"/>
      <c r="S349" s="268"/>
      <c r="T349" s="269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70" t="s">
        <v>168</v>
      </c>
      <c r="AU349" s="270" t="s">
        <v>81</v>
      </c>
      <c r="AV349" s="13" t="s">
        <v>81</v>
      </c>
      <c r="AW349" s="13" t="s">
        <v>30</v>
      </c>
      <c r="AX349" s="13" t="s">
        <v>73</v>
      </c>
      <c r="AY349" s="270" t="s">
        <v>160</v>
      </c>
    </row>
    <row r="350" s="15" customFormat="1">
      <c r="A350" s="15"/>
      <c r="B350" s="281"/>
      <c r="C350" s="282"/>
      <c r="D350" s="261" t="s">
        <v>168</v>
      </c>
      <c r="E350" s="283" t="s">
        <v>1</v>
      </c>
      <c r="F350" s="284" t="s">
        <v>171</v>
      </c>
      <c r="G350" s="282"/>
      <c r="H350" s="285">
        <v>91.043999999999997</v>
      </c>
      <c r="I350" s="286"/>
      <c r="J350" s="282"/>
      <c r="K350" s="282"/>
      <c r="L350" s="287"/>
      <c r="M350" s="288"/>
      <c r="N350" s="289"/>
      <c r="O350" s="289"/>
      <c r="P350" s="289"/>
      <c r="Q350" s="289"/>
      <c r="R350" s="289"/>
      <c r="S350" s="289"/>
      <c r="T350" s="290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91" t="s">
        <v>168</v>
      </c>
      <c r="AU350" s="291" t="s">
        <v>81</v>
      </c>
      <c r="AV350" s="15" t="s">
        <v>166</v>
      </c>
      <c r="AW350" s="15" t="s">
        <v>30</v>
      </c>
      <c r="AX350" s="15" t="s">
        <v>77</v>
      </c>
      <c r="AY350" s="291" t="s">
        <v>160</v>
      </c>
    </row>
    <row r="351" s="2" customFormat="1" ht="16.5" customHeight="1">
      <c r="A351" s="39"/>
      <c r="B351" s="40"/>
      <c r="C351" s="292" t="s">
        <v>537</v>
      </c>
      <c r="D351" s="292" t="s">
        <v>230</v>
      </c>
      <c r="E351" s="293" t="s">
        <v>2074</v>
      </c>
      <c r="F351" s="294" t="s">
        <v>2075</v>
      </c>
      <c r="G351" s="295" t="s">
        <v>165</v>
      </c>
      <c r="H351" s="296">
        <v>104.70099999999999</v>
      </c>
      <c r="I351" s="297"/>
      <c r="J351" s="298">
        <f>ROUND(I351*H351,2)</f>
        <v>0</v>
      </c>
      <c r="K351" s="299"/>
      <c r="L351" s="300"/>
      <c r="M351" s="301" t="s">
        <v>1</v>
      </c>
      <c r="N351" s="302" t="s">
        <v>38</v>
      </c>
      <c r="O351" s="92"/>
      <c r="P351" s="255">
        <f>O351*H351</f>
        <v>0</v>
      </c>
      <c r="Q351" s="255">
        <v>0</v>
      </c>
      <c r="R351" s="255">
        <f>Q351*H351</f>
        <v>0</v>
      </c>
      <c r="S351" s="255">
        <v>0</v>
      </c>
      <c r="T351" s="256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57" t="s">
        <v>343</v>
      </c>
      <c r="AT351" s="257" t="s">
        <v>230</v>
      </c>
      <c r="AU351" s="257" t="s">
        <v>81</v>
      </c>
      <c r="AY351" s="18" t="s">
        <v>160</v>
      </c>
      <c r="BE351" s="258">
        <f>IF(N351="základní",J351,0)</f>
        <v>0</v>
      </c>
      <c r="BF351" s="258">
        <f>IF(N351="snížená",J351,0)</f>
        <v>0</v>
      </c>
      <c r="BG351" s="258">
        <f>IF(N351="zákl. přenesená",J351,0)</f>
        <v>0</v>
      </c>
      <c r="BH351" s="258">
        <f>IF(N351="sníž. přenesená",J351,0)</f>
        <v>0</v>
      </c>
      <c r="BI351" s="258">
        <f>IF(N351="nulová",J351,0)</f>
        <v>0</v>
      </c>
      <c r="BJ351" s="18" t="s">
        <v>77</v>
      </c>
      <c r="BK351" s="258">
        <f>ROUND(I351*H351,2)</f>
        <v>0</v>
      </c>
      <c r="BL351" s="18" t="s">
        <v>258</v>
      </c>
      <c r="BM351" s="257" t="s">
        <v>2076</v>
      </c>
    </row>
    <row r="352" s="13" customFormat="1">
      <c r="A352" s="13"/>
      <c r="B352" s="259"/>
      <c r="C352" s="260"/>
      <c r="D352" s="261" t="s">
        <v>168</v>
      </c>
      <c r="E352" s="262" t="s">
        <v>1</v>
      </c>
      <c r="F352" s="263" t="s">
        <v>2077</v>
      </c>
      <c r="G352" s="260"/>
      <c r="H352" s="264">
        <v>104.70099999999999</v>
      </c>
      <c r="I352" s="265"/>
      <c r="J352" s="260"/>
      <c r="K352" s="260"/>
      <c r="L352" s="266"/>
      <c r="M352" s="267"/>
      <c r="N352" s="268"/>
      <c r="O352" s="268"/>
      <c r="P352" s="268"/>
      <c r="Q352" s="268"/>
      <c r="R352" s="268"/>
      <c r="S352" s="268"/>
      <c r="T352" s="269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70" t="s">
        <v>168</v>
      </c>
      <c r="AU352" s="270" t="s">
        <v>81</v>
      </c>
      <c r="AV352" s="13" t="s">
        <v>81</v>
      </c>
      <c r="AW352" s="13" t="s">
        <v>30</v>
      </c>
      <c r="AX352" s="13" t="s">
        <v>73</v>
      </c>
      <c r="AY352" s="270" t="s">
        <v>160</v>
      </c>
    </row>
    <row r="353" s="15" customFormat="1">
      <c r="A353" s="15"/>
      <c r="B353" s="281"/>
      <c r="C353" s="282"/>
      <c r="D353" s="261" t="s">
        <v>168</v>
      </c>
      <c r="E353" s="283" t="s">
        <v>1</v>
      </c>
      <c r="F353" s="284" t="s">
        <v>171</v>
      </c>
      <c r="G353" s="282"/>
      <c r="H353" s="285">
        <v>104.70099999999999</v>
      </c>
      <c r="I353" s="286"/>
      <c r="J353" s="282"/>
      <c r="K353" s="282"/>
      <c r="L353" s="287"/>
      <c r="M353" s="288"/>
      <c r="N353" s="289"/>
      <c r="O353" s="289"/>
      <c r="P353" s="289"/>
      <c r="Q353" s="289"/>
      <c r="R353" s="289"/>
      <c r="S353" s="289"/>
      <c r="T353" s="290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91" t="s">
        <v>168</v>
      </c>
      <c r="AU353" s="291" t="s">
        <v>81</v>
      </c>
      <c r="AV353" s="15" t="s">
        <v>166</v>
      </c>
      <c r="AW353" s="15" t="s">
        <v>30</v>
      </c>
      <c r="AX353" s="15" t="s">
        <v>77</v>
      </c>
      <c r="AY353" s="291" t="s">
        <v>160</v>
      </c>
    </row>
    <row r="354" s="2" customFormat="1" ht="16.5" customHeight="1">
      <c r="A354" s="39"/>
      <c r="B354" s="40"/>
      <c r="C354" s="245" t="s">
        <v>542</v>
      </c>
      <c r="D354" s="245" t="s">
        <v>162</v>
      </c>
      <c r="E354" s="246" t="s">
        <v>2078</v>
      </c>
      <c r="F354" s="247" t="s">
        <v>2079</v>
      </c>
      <c r="G354" s="248" t="s">
        <v>227</v>
      </c>
      <c r="H354" s="249">
        <v>50</v>
      </c>
      <c r="I354" s="250"/>
      <c r="J354" s="251">
        <f>ROUND(I354*H354,2)</f>
        <v>0</v>
      </c>
      <c r="K354" s="252"/>
      <c r="L354" s="45"/>
      <c r="M354" s="253" t="s">
        <v>1</v>
      </c>
      <c r="N354" s="254" t="s">
        <v>38</v>
      </c>
      <c r="O354" s="92"/>
      <c r="P354" s="255">
        <f>O354*H354</f>
        <v>0</v>
      </c>
      <c r="Q354" s="255">
        <v>0</v>
      </c>
      <c r="R354" s="255">
        <f>Q354*H354</f>
        <v>0</v>
      </c>
      <c r="S354" s="255">
        <v>0</v>
      </c>
      <c r="T354" s="256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57" t="s">
        <v>258</v>
      </c>
      <c r="AT354" s="257" t="s">
        <v>162</v>
      </c>
      <c r="AU354" s="257" t="s">
        <v>81</v>
      </c>
      <c r="AY354" s="18" t="s">
        <v>160</v>
      </c>
      <c r="BE354" s="258">
        <f>IF(N354="základní",J354,0)</f>
        <v>0</v>
      </c>
      <c r="BF354" s="258">
        <f>IF(N354="snížená",J354,0)</f>
        <v>0</v>
      </c>
      <c r="BG354" s="258">
        <f>IF(N354="zákl. přenesená",J354,0)</f>
        <v>0</v>
      </c>
      <c r="BH354" s="258">
        <f>IF(N354="sníž. přenesená",J354,0)</f>
        <v>0</v>
      </c>
      <c r="BI354" s="258">
        <f>IF(N354="nulová",J354,0)</f>
        <v>0</v>
      </c>
      <c r="BJ354" s="18" t="s">
        <v>77</v>
      </c>
      <c r="BK354" s="258">
        <f>ROUND(I354*H354,2)</f>
        <v>0</v>
      </c>
      <c r="BL354" s="18" t="s">
        <v>258</v>
      </c>
      <c r="BM354" s="257" t="s">
        <v>2080</v>
      </c>
    </row>
    <row r="355" s="2" customFormat="1" ht="16.5" customHeight="1">
      <c r="A355" s="39"/>
      <c r="B355" s="40"/>
      <c r="C355" s="245" t="s">
        <v>546</v>
      </c>
      <c r="D355" s="245" t="s">
        <v>162</v>
      </c>
      <c r="E355" s="246" t="s">
        <v>2081</v>
      </c>
      <c r="F355" s="247" t="s">
        <v>2082</v>
      </c>
      <c r="G355" s="248" t="s">
        <v>227</v>
      </c>
      <c r="H355" s="249">
        <v>50</v>
      </c>
      <c r="I355" s="250"/>
      <c r="J355" s="251">
        <f>ROUND(I355*H355,2)</f>
        <v>0</v>
      </c>
      <c r="K355" s="252"/>
      <c r="L355" s="45"/>
      <c r="M355" s="253" t="s">
        <v>1</v>
      </c>
      <c r="N355" s="254" t="s">
        <v>38</v>
      </c>
      <c r="O355" s="92"/>
      <c r="P355" s="255">
        <f>O355*H355</f>
        <v>0</v>
      </c>
      <c r="Q355" s="255">
        <v>0</v>
      </c>
      <c r="R355" s="255">
        <f>Q355*H355</f>
        <v>0</v>
      </c>
      <c r="S355" s="255">
        <v>0</v>
      </c>
      <c r="T355" s="256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57" t="s">
        <v>258</v>
      </c>
      <c r="AT355" s="257" t="s">
        <v>162</v>
      </c>
      <c r="AU355" s="257" t="s">
        <v>81</v>
      </c>
      <c r="AY355" s="18" t="s">
        <v>160</v>
      </c>
      <c r="BE355" s="258">
        <f>IF(N355="základní",J355,0)</f>
        <v>0</v>
      </c>
      <c r="BF355" s="258">
        <f>IF(N355="snížená",J355,0)</f>
        <v>0</v>
      </c>
      <c r="BG355" s="258">
        <f>IF(N355="zákl. přenesená",J355,0)</f>
        <v>0</v>
      </c>
      <c r="BH355" s="258">
        <f>IF(N355="sníž. přenesená",J355,0)</f>
        <v>0</v>
      </c>
      <c r="BI355" s="258">
        <f>IF(N355="nulová",J355,0)</f>
        <v>0</v>
      </c>
      <c r="BJ355" s="18" t="s">
        <v>77</v>
      </c>
      <c r="BK355" s="258">
        <f>ROUND(I355*H355,2)</f>
        <v>0</v>
      </c>
      <c r="BL355" s="18" t="s">
        <v>258</v>
      </c>
      <c r="BM355" s="257" t="s">
        <v>2083</v>
      </c>
    </row>
    <row r="356" s="2" customFormat="1" ht="16.5" customHeight="1">
      <c r="A356" s="39"/>
      <c r="B356" s="40"/>
      <c r="C356" s="245" t="s">
        <v>551</v>
      </c>
      <c r="D356" s="245" t="s">
        <v>162</v>
      </c>
      <c r="E356" s="246" t="s">
        <v>2084</v>
      </c>
      <c r="F356" s="247" t="s">
        <v>2085</v>
      </c>
      <c r="G356" s="248" t="s">
        <v>528</v>
      </c>
      <c r="H356" s="249">
        <v>30</v>
      </c>
      <c r="I356" s="250"/>
      <c r="J356" s="251">
        <f>ROUND(I356*H356,2)</f>
        <v>0</v>
      </c>
      <c r="K356" s="252"/>
      <c r="L356" s="45"/>
      <c r="M356" s="253" t="s">
        <v>1</v>
      </c>
      <c r="N356" s="254" t="s">
        <v>38</v>
      </c>
      <c r="O356" s="92"/>
      <c r="P356" s="255">
        <f>O356*H356</f>
        <v>0</v>
      </c>
      <c r="Q356" s="255">
        <v>0</v>
      </c>
      <c r="R356" s="255">
        <f>Q356*H356</f>
        <v>0</v>
      </c>
      <c r="S356" s="255">
        <v>0</v>
      </c>
      <c r="T356" s="256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57" t="s">
        <v>258</v>
      </c>
      <c r="AT356" s="257" t="s">
        <v>162</v>
      </c>
      <c r="AU356" s="257" t="s">
        <v>81</v>
      </c>
      <c r="AY356" s="18" t="s">
        <v>160</v>
      </c>
      <c r="BE356" s="258">
        <f>IF(N356="základní",J356,0)</f>
        <v>0</v>
      </c>
      <c r="BF356" s="258">
        <f>IF(N356="snížená",J356,0)</f>
        <v>0</v>
      </c>
      <c r="BG356" s="258">
        <f>IF(N356="zákl. přenesená",J356,0)</f>
        <v>0</v>
      </c>
      <c r="BH356" s="258">
        <f>IF(N356="sníž. přenesená",J356,0)</f>
        <v>0</v>
      </c>
      <c r="BI356" s="258">
        <f>IF(N356="nulová",J356,0)</f>
        <v>0</v>
      </c>
      <c r="BJ356" s="18" t="s">
        <v>77</v>
      </c>
      <c r="BK356" s="258">
        <f>ROUND(I356*H356,2)</f>
        <v>0</v>
      </c>
      <c r="BL356" s="18" t="s">
        <v>258</v>
      </c>
      <c r="BM356" s="257" t="s">
        <v>2086</v>
      </c>
    </row>
    <row r="357" s="2" customFormat="1" ht="21.75" customHeight="1">
      <c r="A357" s="39"/>
      <c r="B357" s="40"/>
      <c r="C357" s="245" t="s">
        <v>556</v>
      </c>
      <c r="D357" s="245" t="s">
        <v>162</v>
      </c>
      <c r="E357" s="246" t="s">
        <v>2087</v>
      </c>
      <c r="F357" s="247" t="s">
        <v>2088</v>
      </c>
      <c r="G357" s="248" t="s">
        <v>646</v>
      </c>
      <c r="H357" s="314"/>
      <c r="I357" s="250"/>
      <c r="J357" s="251">
        <f>ROUND(I357*H357,2)</f>
        <v>0</v>
      </c>
      <c r="K357" s="252"/>
      <c r="L357" s="45"/>
      <c r="M357" s="253" t="s">
        <v>1</v>
      </c>
      <c r="N357" s="254" t="s">
        <v>38</v>
      </c>
      <c r="O357" s="92"/>
      <c r="P357" s="255">
        <f>O357*H357</f>
        <v>0</v>
      </c>
      <c r="Q357" s="255">
        <v>0</v>
      </c>
      <c r="R357" s="255">
        <f>Q357*H357</f>
        <v>0</v>
      </c>
      <c r="S357" s="255">
        <v>0</v>
      </c>
      <c r="T357" s="256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57" t="s">
        <v>258</v>
      </c>
      <c r="AT357" s="257" t="s">
        <v>162</v>
      </c>
      <c r="AU357" s="257" t="s">
        <v>81</v>
      </c>
      <c r="AY357" s="18" t="s">
        <v>160</v>
      </c>
      <c r="BE357" s="258">
        <f>IF(N357="základní",J357,0)</f>
        <v>0</v>
      </c>
      <c r="BF357" s="258">
        <f>IF(N357="snížená",J357,0)</f>
        <v>0</v>
      </c>
      <c r="BG357" s="258">
        <f>IF(N357="zákl. přenesená",J357,0)</f>
        <v>0</v>
      </c>
      <c r="BH357" s="258">
        <f>IF(N357="sníž. přenesená",J357,0)</f>
        <v>0</v>
      </c>
      <c r="BI357" s="258">
        <f>IF(N357="nulová",J357,0)</f>
        <v>0</v>
      </c>
      <c r="BJ357" s="18" t="s">
        <v>77</v>
      </c>
      <c r="BK357" s="258">
        <f>ROUND(I357*H357,2)</f>
        <v>0</v>
      </c>
      <c r="BL357" s="18" t="s">
        <v>258</v>
      </c>
      <c r="BM357" s="257" t="s">
        <v>2089</v>
      </c>
    </row>
    <row r="358" s="12" customFormat="1" ht="22.8" customHeight="1">
      <c r="A358" s="12"/>
      <c r="B358" s="229"/>
      <c r="C358" s="230"/>
      <c r="D358" s="231" t="s">
        <v>72</v>
      </c>
      <c r="E358" s="243" t="s">
        <v>2090</v>
      </c>
      <c r="F358" s="243" t="s">
        <v>2091</v>
      </c>
      <c r="G358" s="230"/>
      <c r="H358" s="230"/>
      <c r="I358" s="233"/>
      <c r="J358" s="244">
        <f>BK358</f>
        <v>0</v>
      </c>
      <c r="K358" s="230"/>
      <c r="L358" s="235"/>
      <c r="M358" s="236"/>
      <c r="N358" s="237"/>
      <c r="O358" s="237"/>
      <c r="P358" s="238">
        <f>SUM(P359:P365)</f>
        <v>0</v>
      </c>
      <c r="Q358" s="237"/>
      <c r="R358" s="238">
        <f>SUM(R359:R365)</f>
        <v>0.12587600000000002</v>
      </c>
      <c r="S358" s="237"/>
      <c r="T358" s="239">
        <f>SUM(T359:T365)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40" t="s">
        <v>81</v>
      </c>
      <c r="AT358" s="241" t="s">
        <v>72</v>
      </c>
      <c r="AU358" s="241" t="s">
        <v>77</v>
      </c>
      <c r="AY358" s="240" t="s">
        <v>160</v>
      </c>
      <c r="BK358" s="242">
        <f>SUM(BK359:BK365)</f>
        <v>0</v>
      </c>
    </row>
    <row r="359" s="2" customFormat="1" ht="21.75" customHeight="1">
      <c r="A359" s="39"/>
      <c r="B359" s="40"/>
      <c r="C359" s="245" t="s">
        <v>510</v>
      </c>
      <c r="D359" s="245" t="s">
        <v>162</v>
      </c>
      <c r="E359" s="246" t="s">
        <v>2092</v>
      </c>
      <c r="F359" s="247" t="s">
        <v>2093</v>
      </c>
      <c r="G359" s="248" t="s">
        <v>165</v>
      </c>
      <c r="H359" s="249">
        <v>629.38</v>
      </c>
      <c r="I359" s="250"/>
      <c r="J359" s="251">
        <f>ROUND(I359*H359,2)</f>
        <v>0</v>
      </c>
      <c r="K359" s="252"/>
      <c r="L359" s="45"/>
      <c r="M359" s="253" t="s">
        <v>1</v>
      </c>
      <c r="N359" s="254" t="s">
        <v>38</v>
      </c>
      <c r="O359" s="92"/>
      <c r="P359" s="255">
        <f>O359*H359</f>
        <v>0</v>
      </c>
      <c r="Q359" s="255">
        <v>0.00020000000000000001</v>
      </c>
      <c r="R359" s="255">
        <f>Q359*H359</f>
        <v>0.12587600000000002</v>
      </c>
      <c r="S359" s="255">
        <v>0</v>
      </c>
      <c r="T359" s="256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57" t="s">
        <v>258</v>
      </c>
      <c r="AT359" s="257" t="s">
        <v>162</v>
      </c>
      <c r="AU359" s="257" t="s">
        <v>81</v>
      </c>
      <c r="AY359" s="18" t="s">
        <v>160</v>
      </c>
      <c r="BE359" s="258">
        <f>IF(N359="základní",J359,0)</f>
        <v>0</v>
      </c>
      <c r="BF359" s="258">
        <f>IF(N359="snížená",J359,0)</f>
        <v>0</v>
      </c>
      <c r="BG359" s="258">
        <f>IF(N359="zákl. přenesená",J359,0)</f>
        <v>0</v>
      </c>
      <c r="BH359" s="258">
        <f>IF(N359="sníž. přenesená",J359,0)</f>
        <v>0</v>
      </c>
      <c r="BI359" s="258">
        <f>IF(N359="nulová",J359,0)</f>
        <v>0</v>
      </c>
      <c r="BJ359" s="18" t="s">
        <v>77</v>
      </c>
      <c r="BK359" s="258">
        <f>ROUND(I359*H359,2)</f>
        <v>0</v>
      </c>
      <c r="BL359" s="18" t="s">
        <v>258</v>
      </c>
      <c r="BM359" s="257" t="s">
        <v>2094</v>
      </c>
    </row>
    <row r="360" s="13" customFormat="1">
      <c r="A360" s="13"/>
      <c r="B360" s="259"/>
      <c r="C360" s="260"/>
      <c r="D360" s="261" t="s">
        <v>168</v>
      </c>
      <c r="E360" s="262" t="s">
        <v>1</v>
      </c>
      <c r="F360" s="263" t="s">
        <v>2095</v>
      </c>
      <c r="G360" s="260"/>
      <c r="H360" s="264">
        <v>29.379999999999999</v>
      </c>
      <c r="I360" s="265"/>
      <c r="J360" s="260"/>
      <c r="K360" s="260"/>
      <c r="L360" s="266"/>
      <c r="M360" s="267"/>
      <c r="N360" s="268"/>
      <c r="O360" s="268"/>
      <c r="P360" s="268"/>
      <c r="Q360" s="268"/>
      <c r="R360" s="268"/>
      <c r="S360" s="268"/>
      <c r="T360" s="269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70" t="s">
        <v>168</v>
      </c>
      <c r="AU360" s="270" t="s">
        <v>81</v>
      </c>
      <c r="AV360" s="13" t="s">
        <v>81</v>
      </c>
      <c r="AW360" s="13" t="s">
        <v>30</v>
      </c>
      <c r="AX360" s="13" t="s">
        <v>73</v>
      </c>
      <c r="AY360" s="270" t="s">
        <v>160</v>
      </c>
    </row>
    <row r="361" s="14" customFormat="1">
      <c r="A361" s="14"/>
      <c r="B361" s="271"/>
      <c r="C361" s="272"/>
      <c r="D361" s="261" t="s">
        <v>168</v>
      </c>
      <c r="E361" s="273" t="s">
        <v>1</v>
      </c>
      <c r="F361" s="274" t="s">
        <v>2096</v>
      </c>
      <c r="G361" s="272"/>
      <c r="H361" s="273" t="s">
        <v>1</v>
      </c>
      <c r="I361" s="275"/>
      <c r="J361" s="272"/>
      <c r="K361" s="272"/>
      <c r="L361" s="276"/>
      <c r="M361" s="277"/>
      <c r="N361" s="278"/>
      <c r="O361" s="278"/>
      <c r="P361" s="278"/>
      <c r="Q361" s="278"/>
      <c r="R361" s="278"/>
      <c r="S361" s="278"/>
      <c r="T361" s="279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80" t="s">
        <v>168</v>
      </c>
      <c r="AU361" s="280" t="s">
        <v>81</v>
      </c>
      <c r="AV361" s="14" t="s">
        <v>77</v>
      </c>
      <c r="AW361" s="14" t="s">
        <v>30</v>
      </c>
      <c r="AX361" s="14" t="s">
        <v>73</v>
      </c>
      <c r="AY361" s="280" t="s">
        <v>160</v>
      </c>
    </row>
    <row r="362" s="13" customFormat="1">
      <c r="A362" s="13"/>
      <c r="B362" s="259"/>
      <c r="C362" s="260"/>
      <c r="D362" s="261" t="s">
        <v>168</v>
      </c>
      <c r="E362" s="262" t="s">
        <v>1</v>
      </c>
      <c r="F362" s="263" t="s">
        <v>2097</v>
      </c>
      <c r="G362" s="260"/>
      <c r="H362" s="264">
        <v>600</v>
      </c>
      <c r="I362" s="265"/>
      <c r="J362" s="260"/>
      <c r="K362" s="260"/>
      <c r="L362" s="266"/>
      <c r="M362" s="267"/>
      <c r="N362" s="268"/>
      <c r="O362" s="268"/>
      <c r="P362" s="268"/>
      <c r="Q362" s="268"/>
      <c r="R362" s="268"/>
      <c r="S362" s="268"/>
      <c r="T362" s="269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70" t="s">
        <v>168</v>
      </c>
      <c r="AU362" s="270" t="s">
        <v>81</v>
      </c>
      <c r="AV362" s="13" t="s">
        <v>81</v>
      </c>
      <c r="AW362" s="13" t="s">
        <v>30</v>
      </c>
      <c r="AX362" s="13" t="s">
        <v>73</v>
      </c>
      <c r="AY362" s="270" t="s">
        <v>160</v>
      </c>
    </row>
    <row r="363" s="14" customFormat="1">
      <c r="A363" s="14"/>
      <c r="B363" s="271"/>
      <c r="C363" s="272"/>
      <c r="D363" s="261" t="s">
        <v>168</v>
      </c>
      <c r="E363" s="273" t="s">
        <v>1</v>
      </c>
      <c r="F363" s="274" t="s">
        <v>395</v>
      </c>
      <c r="G363" s="272"/>
      <c r="H363" s="273" t="s">
        <v>1</v>
      </c>
      <c r="I363" s="275"/>
      <c r="J363" s="272"/>
      <c r="K363" s="272"/>
      <c r="L363" s="276"/>
      <c r="M363" s="277"/>
      <c r="N363" s="278"/>
      <c r="O363" s="278"/>
      <c r="P363" s="278"/>
      <c r="Q363" s="278"/>
      <c r="R363" s="278"/>
      <c r="S363" s="278"/>
      <c r="T363" s="279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80" t="s">
        <v>168</v>
      </c>
      <c r="AU363" s="280" t="s">
        <v>81</v>
      </c>
      <c r="AV363" s="14" t="s">
        <v>77</v>
      </c>
      <c r="AW363" s="14" t="s">
        <v>30</v>
      </c>
      <c r="AX363" s="14" t="s">
        <v>73</v>
      </c>
      <c r="AY363" s="280" t="s">
        <v>160</v>
      </c>
    </row>
    <row r="364" s="15" customFormat="1">
      <c r="A364" s="15"/>
      <c r="B364" s="281"/>
      <c r="C364" s="282"/>
      <c r="D364" s="261" t="s">
        <v>168</v>
      </c>
      <c r="E364" s="283" t="s">
        <v>1</v>
      </c>
      <c r="F364" s="284" t="s">
        <v>171</v>
      </c>
      <c r="G364" s="282"/>
      <c r="H364" s="285">
        <v>629.38</v>
      </c>
      <c r="I364" s="286"/>
      <c r="J364" s="282"/>
      <c r="K364" s="282"/>
      <c r="L364" s="287"/>
      <c r="M364" s="288"/>
      <c r="N364" s="289"/>
      <c r="O364" s="289"/>
      <c r="P364" s="289"/>
      <c r="Q364" s="289"/>
      <c r="R364" s="289"/>
      <c r="S364" s="289"/>
      <c r="T364" s="290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91" t="s">
        <v>168</v>
      </c>
      <c r="AU364" s="291" t="s">
        <v>81</v>
      </c>
      <c r="AV364" s="15" t="s">
        <v>166</v>
      </c>
      <c r="AW364" s="15" t="s">
        <v>30</v>
      </c>
      <c r="AX364" s="15" t="s">
        <v>77</v>
      </c>
      <c r="AY364" s="291" t="s">
        <v>160</v>
      </c>
    </row>
    <row r="365" s="2" customFormat="1" ht="21.75" customHeight="1">
      <c r="A365" s="39"/>
      <c r="B365" s="40"/>
      <c r="C365" s="245" t="s">
        <v>514</v>
      </c>
      <c r="D365" s="245" t="s">
        <v>162</v>
      </c>
      <c r="E365" s="246" t="s">
        <v>2098</v>
      </c>
      <c r="F365" s="247" t="s">
        <v>2099</v>
      </c>
      <c r="G365" s="248" t="s">
        <v>165</v>
      </c>
      <c r="H365" s="249">
        <v>629.38</v>
      </c>
      <c r="I365" s="250"/>
      <c r="J365" s="251">
        <f>ROUND(I365*H365,2)</f>
        <v>0</v>
      </c>
      <c r="K365" s="252"/>
      <c r="L365" s="45"/>
      <c r="M365" s="253" t="s">
        <v>1</v>
      </c>
      <c r="N365" s="254" t="s">
        <v>38</v>
      </c>
      <c r="O365" s="92"/>
      <c r="P365" s="255">
        <f>O365*H365</f>
        <v>0</v>
      </c>
      <c r="Q365" s="255">
        <v>0</v>
      </c>
      <c r="R365" s="255">
        <f>Q365*H365</f>
        <v>0</v>
      </c>
      <c r="S365" s="255">
        <v>0</v>
      </c>
      <c r="T365" s="256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57" t="s">
        <v>258</v>
      </c>
      <c r="AT365" s="257" t="s">
        <v>162</v>
      </c>
      <c r="AU365" s="257" t="s">
        <v>81</v>
      </c>
      <c r="AY365" s="18" t="s">
        <v>160</v>
      </c>
      <c r="BE365" s="258">
        <f>IF(N365="základní",J365,0)</f>
        <v>0</v>
      </c>
      <c r="BF365" s="258">
        <f>IF(N365="snížená",J365,0)</f>
        <v>0</v>
      </c>
      <c r="BG365" s="258">
        <f>IF(N365="zákl. přenesená",J365,0)</f>
        <v>0</v>
      </c>
      <c r="BH365" s="258">
        <f>IF(N365="sníž. přenesená",J365,0)</f>
        <v>0</v>
      </c>
      <c r="BI365" s="258">
        <f>IF(N365="nulová",J365,0)</f>
        <v>0</v>
      </c>
      <c r="BJ365" s="18" t="s">
        <v>77</v>
      </c>
      <c r="BK365" s="258">
        <f>ROUND(I365*H365,2)</f>
        <v>0</v>
      </c>
      <c r="BL365" s="18" t="s">
        <v>258</v>
      </c>
      <c r="BM365" s="257" t="s">
        <v>2100</v>
      </c>
    </row>
    <row r="366" s="12" customFormat="1" ht="25.92" customHeight="1">
      <c r="A366" s="12"/>
      <c r="B366" s="229"/>
      <c r="C366" s="230"/>
      <c r="D366" s="231" t="s">
        <v>72</v>
      </c>
      <c r="E366" s="232" t="s">
        <v>2101</v>
      </c>
      <c r="F366" s="232" t="s">
        <v>1452</v>
      </c>
      <c r="G366" s="230"/>
      <c r="H366" s="230"/>
      <c r="I366" s="233"/>
      <c r="J366" s="234">
        <f>BK366</f>
        <v>0</v>
      </c>
      <c r="K366" s="230"/>
      <c r="L366" s="235"/>
      <c r="M366" s="236"/>
      <c r="N366" s="237"/>
      <c r="O366" s="237"/>
      <c r="P366" s="238">
        <f>P367</f>
        <v>0</v>
      </c>
      <c r="Q366" s="237"/>
      <c r="R366" s="238">
        <f>R367</f>
        <v>0</v>
      </c>
      <c r="S366" s="237"/>
      <c r="T366" s="239">
        <f>T367</f>
        <v>0</v>
      </c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R366" s="240" t="s">
        <v>166</v>
      </c>
      <c r="AT366" s="241" t="s">
        <v>72</v>
      </c>
      <c r="AU366" s="241" t="s">
        <v>73</v>
      </c>
      <c r="AY366" s="240" t="s">
        <v>160</v>
      </c>
      <c r="BK366" s="242">
        <f>BK367</f>
        <v>0</v>
      </c>
    </row>
    <row r="367" s="2" customFormat="1" ht="16.5" customHeight="1">
      <c r="A367" s="39"/>
      <c r="B367" s="40"/>
      <c r="C367" s="292" t="s">
        <v>192</v>
      </c>
      <c r="D367" s="292" t="s">
        <v>230</v>
      </c>
      <c r="E367" s="293" t="s">
        <v>2102</v>
      </c>
      <c r="F367" s="294" t="s">
        <v>2103</v>
      </c>
      <c r="G367" s="295" t="s">
        <v>528</v>
      </c>
      <c r="H367" s="296">
        <v>1</v>
      </c>
      <c r="I367" s="297"/>
      <c r="J367" s="298">
        <f>ROUND(I367*H367,2)</f>
        <v>0</v>
      </c>
      <c r="K367" s="299"/>
      <c r="L367" s="300"/>
      <c r="M367" s="320" t="s">
        <v>1</v>
      </c>
      <c r="N367" s="321" t="s">
        <v>38</v>
      </c>
      <c r="O367" s="317"/>
      <c r="P367" s="318">
        <f>O367*H367</f>
        <v>0</v>
      </c>
      <c r="Q367" s="318">
        <v>0</v>
      </c>
      <c r="R367" s="318">
        <f>Q367*H367</f>
        <v>0</v>
      </c>
      <c r="S367" s="318">
        <v>0</v>
      </c>
      <c r="T367" s="319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57" t="s">
        <v>2104</v>
      </c>
      <c r="AT367" s="257" t="s">
        <v>230</v>
      </c>
      <c r="AU367" s="257" t="s">
        <v>77</v>
      </c>
      <c r="AY367" s="18" t="s">
        <v>160</v>
      </c>
      <c r="BE367" s="258">
        <f>IF(N367="základní",J367,0)</f>
        <v>0</v>
      </c>
      <c r="BF367" s="258">
        <f>IF(N367="snížená",J367,0)</f>
        <v>0</v>
      </c>
      <c r="BG367" s="258">
        <f>IF(N367="zákl. přenesená",J367,0)</f>
        <v>0</v>
      </c>
      <c r="BH367" s="258">
        <f>IF(N367="sníž. přenesená",J367,0)</f>
        <v>0</v>
      </c>
      <c r="BI367" s="258">
        <f>IF(N367="nulová",J367,0)</f>
        <v>0</v>
      </c>
      <c r="BJ367" s="18" t="s">
        <v>77</v>
      </c>
      <c r="BK367" s="258">
        <f>ROUND(I367*H367,2)</f>
        <v>0</v>
      </c>
      <c r="BL367" s="18" t="s">
        <v>2104</v>
      </c>
      <c r="BM367" s="257" t="s">
        <v>2105</v>
      </c>
    </row>
    <row r="368" s="2" customFormat="1" ht="6.96" customHeight="1">
      <c r="A368" s="39"/>
      <c r="B368" s="67"/>
      <c r="C368" s="68"/>
      <c r="D368" s="68"/>
      <c r="E368" s="68"/>
      <c r="F368" s="68"/>
      <c r="G368" s="68"/>
      <c r="H368" s="68"/>
      <c r="I368" s="193"/>
      <c r="J368" s="68"/>
      <c r="K368" s="68"/>
      <c r="L368" s="45"/>
      <c r="M368" s="39"/>
      <c r="O368" s="39"/>
      <c r="P368" s="39"/>
      <c r="Q368" s="39"/>
      <c r="R368" s="39"/>
      <c r="S368" s="39"/>
      <c r="T368" s="39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</row>
  </sheetData>
  <sheetProtection sheet="1" autoFilter="0" formatColumns="0" formatRows="0" objects="1" scenarios="1" spinCount="100000" saltValue="+/HqQ05AzOnYwEVuvD0UaxQZfU7A4HB0sTgsEVlcZTPFP0FjYMemVTPaSPwYSYBmUlkmqQdVVbSmpoabAUG5bg==" hashValue="SKSzcyHwkGmCtYYKXBioXaHuyfznYqB9BcILBXIDFLlSS//AzdTIlHtKmfUfxcXEOeLJQpwqWev3S25ZPlJ+oQ==" algorithmName="SHA-512" password="CC35"/>
  <autoFilter ref="C136:K36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5:H125"/>
    <mergeCell ref="E127:H127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108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50"/>
      <c r="J3" s="149"/>
      <c r="K3" s="149"/>
      <c r="L3" s="21"/>
      <c r="AT3" s="18" t="s">
        <v>81</v>
      </c>
    </row>
    <row r="4" s="1" customFormat="1" ht="24.96" customHeight="1">
      <c r="B4" s="21"/>
      <c r="D4" s="151" t="s">
        <v>112</v>
      </c>
      <c r="I4" s="147"/>
      <c r="L4" s="21"/>
      <c r="M4" s="152" t="s">
        <v>10</v>
      </c>
      <c r="AT4" s="18" t="s">
        <v>4</v>
      </c>
    </row>
    <row r="5" s="1" customFormat="1" ht="6.96" customHeight="1">
      <c r="B5" s="21"/>
      <c r="I5" s="147"/>
      <c r="L5" s="21"/>
    </row>
    <row r="6" s="1" customFormat="1" ht="12" customHeight="1">
      <c r="B6" s="21"/>
      <c r="D6" s="153" t="s">
        <v>15</v>
      </c>
      <c r="I6" s="147"/>
      <c r="L6" s="21"/>
    </row>
    <row r="7" s="1" customFormat="1" ht="16.5" customHeight="1">
      <c r="B7" s="21"/>
      <c r="E7" s="154" t="str">
        <f>'Rekapitulace stavby'!K6</f>
        <v>Revitalizace školní družiny v Milíně - energetické úspory</v>
      </c>
      <c r="F7" s="153"/>
      <c r="G7" s="153"/>
      <c r="H7" s="153"/>
      <c r="I7" s="147"/>
      <c r="L7" s="21"/>
    </row>
    <row r="8" s="1" customFormat="1" ht="12" customHeight="1">
      <c r="B8" s="21"/>
      <c r="D8" s="153" t="s">
        <v>113</v>
      </c>
      <c r="I8" s="147"/>
      <c r="L8" s="21"/>
    </row>
    <row r="9" s="2" customFormat="1" ht="16.5" customHeight="1">
      <c r="A9" s="39"/>
      <c r="B9" s="45"/>
      <c r="C9" s="39"/>
      <c r="D9" s="39"/>
      <c r="E9" s="154" t="s">
        <v>1781</v>
      </c>
      <c r="F9" s="39"/>
      <c r="G9" s="39"/>
      <c r="H9" s="39"/>
      <c r="I9" s="15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3" t="s">
        <v>115</v>
      </c>
      <c r="E10" s="39"/>
      <c r="F10" s="39"/>
      <c r="G10" s="39"/>
      <c r="H10" s="39"/>
      <c r="I10" s="15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6" t="s">
        <v>2106</v>
      </c>
      <c r="F11" s="39"/>
      <c r="G11" s="39"/>
      <c r="H11" s="39"/>
      <c r="I11" s="155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155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3" t="s">
        <v>17</v>
      </c>
      <c r="E13" s="39"/>
      <c r="F13" s="142" t="s">
        <v>1</v>
      </c>
      <c r="G13" s="39"/>
      <c r="H13" s="39"/>
      <c r="I13" s="157" t="s">
        <v>18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3" t="s">
        <v>19</v>
      </c>
      <c r="E14" s="39"/>
      <c r="F14" s="142" t="s">
        <v>20</v>
      </c>
      <c r="G14" s="39"/>
      <c r="H14" s="39"/>
      <c r="I14" s="157" t="s">
        <v>21</v>
      </c>
      <c r="J14" s="158" t="str">
        <f>'Rekapitulace stavby'!AN8</f>
        <v>2. 12. 2020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155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3" t="s">
        <v>23</v>
      </c>
      <c r="E16" s="39"/>
      <c r="F16" s="39"/>
      <c r="G16" s="39"/>
      <c r="H16" s="39"/>
      <c r="I16" s="157" t="s">
        <v>24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7" t="s">
        <v>26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155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3" t="s">
        <v>27</v>
      </c>
      <c r="E19" s="39"/>
      <c r="F19" s="39"/>
      <c r="G19" s="39"/>
      <c r="H19" s="39"/>
      <c r="I19" s="157" t="s">
        <v>24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7" t="s">
        <v>26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155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3" t="s">
        <v>29</v>
      </c>
      <c r="E22" s="39"/>
      <c r="F22" s="39"/>
      <c r="G22" s="39"/>
      <c r="H22" s="39"/>
      <c r="I22" s="157" t="s">
        <v>24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57" t="s">
        <v>26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155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3" t="s">
        <v>31</v>
      </c>
      <c r="E25" s="39"/>
      <c r="F25" s="39"/>
      <c r="G25" s="39"/>
      <c r="H25" s="39"/>
      <c r="I25" s="157" t="s">
        <v>24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7" t="s">
        <v>26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155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3" t="s">
        <v>32</v>
      </c>
      <c r="E28" s="39"/>
      <c r="F28" s="39"/>
      <c r="G28" s="39"/>
      <c r="H28" s="39"/>
      <c r="I28" s="15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62"/>
      <c r="J29" s="159"/>
      <c r="K29" s="159"/>
      <c r="L29" s="163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155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4"/>
      <c r="E31" s="164"/>
      <c r="F31" s="164"/>
      <c r="G31" s="164"/>
      <c r="H31" s="164"/>
      <c r="I31" s="165"/>
      <c r="J31" s="164"/>
      <c r="K31" s="164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6" t="s">
        <v>33</v>
      </c>
      <c r="E32" s="39"/>
      <c r="F32" s="39"/>
      <c r="G32" s="39"/>
      <c r="H32" s="39"/>
      <c r="I32" s="155"/>
      <c r="J32" s="167">
        <f>ROUND(J125,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4"/>
      <c r="E33" s="164"/>
      <c r="F33" s="164"/>
      <c r="G33" s="164"/>
      <c r="H33" s="164"/>
      <c r="I33" s="165"/>
      <c r="J33" s="164"/>
      <c r="K33" s="164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8" t="s">
        <v>35</v>
      </c>
      <c r="G34" s="39"/>
      <c r="H34" s="39"/>
      <c r="I34" s="169" t="s">
        <v>34</v>
      </c>
      <c r="J34" s="168" t="s">
        <v>36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70" t="s">
        <v>37</v>
      </c>
      <c r="E35" s="153" t="s">
        <v>38</v>
      </c>
      <c r="F35" s="171">
        <f>ROUND((SUM(BE125:BE180)),  2)</f>
        <v>0</v>
      </c>
      <c r="G35" s="39"/>
      <c r="H35" s="39"/>
      <c r="I35" s="172">
        <v>0.20999999999999999</v>
      </c>
      <c r="J35" s="171">
        <f>ROUND(((SUM(BE125:BE180))*I35),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3" t="s">
        <v>39</v>
      </c>
      <c r="F36" s="171">
        <f>ROUND((SUM(BF125:BF180)),  2)</f>
        <v>0</v>
      </c>
      <c r="G36" s="39"/>
      <c r="H36" s="39"/>
      <c r="I36" s="172">
        <v>0.14999999999999999</v>
      </c>
      <c r="J36" s="171">
        <f>ROUND(((SUM(BF125:BF180))*I36),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3" t="s">
        <v>40</v>
      </c>
      <c r="F37" s="171">
        <f>ROUND((SUM(BG125:BG180)),  2)</f>
        <v>0</v>
      </c>
      <c r="G37" s="39"/>
      <c r="H37" s="39"/>
      <c r="I37" s="172">
        <v>0.20999999999999999</v>
      </c>
      <c r="J37" s="171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3" t="s">
        <v>41</v>
      </c>
      <c r="F38" s="171">
        <f>ROUND((SUM(BH125:BH180)),  2)</f>
        <v>0</v>
      </c>
      <c r="G38" s="39"/>
      <c r="H38" s="39"/>
      <c r="I38" s="172">
        <v>0.14999999999999999</v>
      </c>
      <c r="J38" s="171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3" t="s">
        <v>42</v>
      </c>
      <c r="F39" s="171">
        <f>ROUND((SUM(BI125:BI180)),  2)</f>
        <v>0</v>
      </c>
      <c r="G39" s="39"/>
      <c r="H39" s="39"/>
      <c r="I39" s="172">
        <v>0</v>
      </c>
      <c r="J39" s="171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15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73"/>
      <c r="D41" s="174" t="s">
        <v>43</v>
      </c>
      <c r="E41" s="175"/>
      <c r="F41" s="175"/>
      <c r="G41" s="176" t="s">
        <v>44</v>
      </c>
      <c r="H41" s="177" t="s">
        <v>45</v>
      </c>
      <c r="I41" s="178"/>
      <c r="J41" s="179">
        <f>SUM(J32:J39)</f>
        <v>0</v>
      </c>
      <c r="K41" s="180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155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I43" s="147"/>
      <c r="L43" s="21"/>
    </row>
    <row r="44" s="1" customFormat="1" ht="14.4" customHeight="1">
      <c r="B44" s="21"/>
      <c r="I44" s="147"/>
      <c r="L44" s="21"/>
    </row>
    <row r="45" s="1" customFormat="1" ht="14.4" customHeight="1">
      <c r="B45" s="21"/>
      <c r="I45" s="147"/>
      <c r="L45" s="21"/>
    </row>
    <row r="46" s="1" customFormat="1" ht="14.4" customHeight="1">
      <c r="B46" s="21"/>
      <c r="I46" s="147"/>
      <c r="L46" s="21"/>
    </row>
    <row r="47" s="1" customFormat="1" ht="14.4" customHeight="1">
      <c r="B47" s="21"/>
      <c r="I47" s="147"/>
      <c r="L47" s="21"/>
    </row>
    <row r="48" s="1" customFormat="1" ht="14.4" customHeight="1">
      <c r="B48" s="21"/>
      <c r="I48" s="147"/>
      <c r="L48" s="21"/>
    </row>
    <row r="49" s="1" customFormat="1" ht="14.4" customHeight="1">
      <c r="B49" s="21"/>
      <c r="I49" s="147"/>
      <c r="L49" s="21"/>
    </row>
    <row r="50" s="2" customFormat="1" ht="14.4" customHeight="1">
      <c r="B50" s="64"/>
      <c r="D50" s="181" t="s">
        <v>46</v>
      </c>
      <c r="E50" s="182"/>
      <c r="F50" s="182"/>
      <c r="G50" s="181" t="s">
        <v>47</v>
      </c>
      <c r="H50" s="182"/>
      <c r="I50" s="183"/>
      <c r="J50" s="182"/>
      <c r="K50" s="182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4" t="s">
        <v>48</v>
      </c>
      <c r="E61" s="185"/>
      <c r="F61" s="186" t="s">
        <v>49</v>
      </c>
      <c r="G61" s="184" t="s">
        <v>48</v>
      </c>
      <c r="H61" s="185"/>
      <c r="I61" s="187"/>
      <c r="J61" s="188" t="s">
        <v>49</v>
      </c>
      <c r="K61" s="185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1" t="s">
        <v>50</v>
      </c>
      <c r="E65" s="189"/>
      <c r="F65" s="189"/>
      <c r="G65" s="181" t="s">
        <v>51</v>
      </c>
      <c r="H65" s="189"/>
      <c r="I65" s="190"/>
      <c r="J65" s="189"/>
      <c r="K65" s="18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4" t="s">
        <v>48</v>
      </c>
      <c r="E76" s="185"/>
      <c r="F76" s="186" t="s">
        <v>49</v>
      </c>
      <c r="G76" s="184" t="s">
        <v>48</v>
      </c>
      <c r="H76" s="185"/>
      <c r="I76" s="187"/>
      <c r="J76" s="188" t="s">
        <v>49</v>
      </c>
      <c r="K76" s="185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1"/>
      <c r="C77" s="192"/>
      <c r="D77" s="192"/>
      <c r="E77" s="192"/>
      <c r="F77" s="192"/>
      <c r="G77" s="192"/>
      <c r="H77" s="192"/>
      <c r="I77" s="193"/>
      <c r="J77" s="192"/>
      <c r="K77" s="19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4"/>
      <c r="C81" s="195"/>
      <c r="D81" s="195"/>
      <c r="E81" s="195"/>
      <c r="F81" s="195"/>
      <c r="G81" s="195"/>
      <c r="H81" s="195"/>
      <c r="I81" s="196"/>
      <c r="J81" s="195"/>
      <c r="K81" s="19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15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5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15</v>
      </c>
      <c r="D84" s="41"/>
      <c r="E84" s="41"/>
      <c r="F84" s="41"/>
      <c r="G84" s="41"/>
      <c r="H84" s="41"/>
      <c r="I84" s="15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97" t="str">
        <f>E7</f>
        <v>Revitalizace školní družiny v Milíně - energetické úspory</v>
      </c>
      <c r="F85" s="33"/>
      <c r="G85" s="33"/>
      <c r="H85" s="33"/>
      <c r="I85" s="15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113</v>
      </c>
      <c r="D86" s="23"/>
      <c r="E86" s="23"/>
      <c r="F86" s="23"/>
      <c r="G86" s="23"/>
      <c r="H86" s="23"/>
      <c r="I86" s="147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97" t="s">
        <v>1781</v>
      </c>
      <c r="F87" s="41"/>
      <c r="G87" s="41"/>
      <c r="H87" s="41"/>
      <c r="I87" s="15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115</v>
      </c>
      <c r="D88" s="41"/>
      <c r="E88" s="41"/>
      <c r="F88" s="41"/>
      <c r="G88" s="41"/>
      <c r="H88" s="41"/>
      <c r="I88" s="15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3.2 - Elektroinstalace - silnoproud</v>
      </c>
      <c r="F89" s="41"/>
      <c r="G89" s="41"/>
      <c r="H89" s="41"/>
      <c r="I89" s="155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5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19</v>
      </c>
      <c r="D91" s="41"/>
      <c r="E91" s="41"/>
      <c r="F91" s="28" t="str">
        <f>F14</f>
        <v>Milín 262 31, č.p. 248</v>
      </c>
      <c r="G91" s="41"/>
      <c r="H91" s="41"/>
      <c r="I91" s="157" t="s">
        <v>21</v>
      </c>
      <c r="J91" s="80" t="str">
        <f>IF(J14="","",J14)</f>
        <v>2. 12. 2020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155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23</v>
      </c>
      <c r="D93" s="41"/>
      <c r="E93" s="41"/>
      <c r="F93" s="28" t="str">
        <f>E17</f>
        <v xml:space="preserve"> </v>
      </c>
      <c r="G93" s="41"/>
      <c r="H93" s="41"/>
      <c r="I93" s="157" t="s">
        <v>29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27</v>
      </c>
      <c r="D94" s="41"/>
      <c r="E94" s="41"/>
      <c r="F94" s="28" t="str">
        <f>IF(E20="","",E20)</f>
        <v>Vyplň údaj</v>
      </c>
      <c r="G94" s="41"/>
      <c r="H94" s="41"/>
      <c r="I94" s="157" t="s">
        <v>31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5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98" t="s">
        <v>118</v>
      </c>
      <c r="D96" s="199"/>
      <c r="E96" s="199"/>
      <c r="F96" s="199"/>
      <c r="G96" s="199"/>
      <c r="H96" s="199"/>
      <c r="I96" s="200"/>
      <c r="J96" s="201" t="s">
        <v>119</v>
      </c>
      <c r="K96" s="199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155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202" t="s">
        <v>120</v>
      </c>
      <c r="D98" s="41"/>
      <c r="E98" s="41"/>
      <c r="F98" s="41"/>
      <c r="G98" s="41"/>
      <c r="H98" s="41"/>
      <c r="I98" s="155"/>
      <c r="J98" s="111">
        <f>J125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121</v>
      </c>
    </row>
    <row r="99" s="9" customFormat="1" ht="24.96" customHeight="1">
      <c r="A99" s="9"/>
      <c r="B99" s="203"/>
      <c r="C99" s="204"/>
      <c r="D99" s="205" t="s">
        <v>2107</v>
      </c>
      <c r="E99" s="206"/>
      <c r="F99" s="206"/>
      <c r="G99" s="206"/>
      <c r="H99" s="206"/>
      <c r="I99" s="207"/>
      <c r="J99" s="208">
        <f>J126</f>
        <v>0</v>
      </c>
      <c r="K99" s="204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10"/>
      <c r="C100" s="134"/>
      <c r="D100" s="211" t="s">
        <v>2108</v>
      </c>
      <c r="E100" s="212"/>
      <c r="F100" s="212"/>
      <c r="G100" s="212"/>
      <c r="H100" s="212"/>
      <c r="I100" s="213"/>
      <c r="J100" s="214">
        <f>J127</f>
        <v>0</v>
      </c>
      <c r="K100" s="134"/>
      <c r="L100" s="21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0"/>
      <c r="C101" s="134"/>
      <c r="D101" s="211" t="s">
        <v>2109</v>
      </c>
      <c r="E101" s="212"/>
      <c r="F101" s="212"/>
      <c r="G101" s="212"/>
      <c r="H101" s="212"/>
      <c r="I101" s="213"/>
      <c r="J101" s="214">
        <f>J161</f>
        <v>0</v>
      </c>
      <c r="K101" s="134"/>
      <c r="L101" s="21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0"/>
      <c r="C102" s="134"/>
      <c r="D102" s="211" t="s">
        <v>2110</v>
      </c>
      <c r="E102" s="212"/>
      <c r="F102" s="212"/>
      <c r="G102" s="212"/>
      <c r="H102" s="212"/>
      <c r="I102" s="213"/>
      <c r="J102" s="214">
        <f>J173</f>
        <v>0</v>
      </c>
      <c r="K102" s="134"/>
      <c r="L102" s="21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0"/>
      <c r="C103" s="134"/>
      <c r="D103" s="211" t="s">
        <v>2111</v>
      </c>
      <c r="E103" s="212"/>
      <c r="F103" s="212"/>
      <c r="G103" s="212"/>
      <c r="H103" s="212"/>
      <c r="I103" s="213"/>
      <c r="J103" s="214">
        <f>J178</f>
        <v>0</v>
      </c>
      <c r="K103" s="134"/>
      <c r="L103" s="21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155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193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196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145</v>
      </c>
      <c r="D110" s="41"/>
      <c r="E110" s="41"/>
      <c r="F110" s="41"/>
      <c r="G110" s="41"/>
      <c r="H110" s="41"/>
      <c r="I110" s="15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15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15</v>
      </c>
      <c r="D112" s="41"/>
      <c r="E112" s="41"/>
      <c r="F112" s="41"/>
      <c r="G112" s="41"/>
      <c r="H112" s="41"/>
      <c r="I112" s="15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97" t="str">
        <f>E7</f>
        <v>Revitalizace školní družiny v Milíně - energetické úspory</v>
      </c>
      <c r="F113" s="33"/>
      <c r="G113" s="33"/>
      <c r="H113" s="33"/>
      <c r="I113" s="15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1" customFormat="1" ht="12" customHeight="1">
      <c r="B114" s="22"/>
      <c r="C114" s="33" t="s">
        <v>113</v>
      </c>
      <c r="D114" s="23"/>
      <c r="E114" s="23"/>
      <c r="F114" s="23"/>
      <c r="G114" s="23"/>
      <c r="H114" s="23"/>
      <c r="I114" s="147"/>
      <c r="J114" s="23"/>
      <c r="K114" s="23"/>
      <c r="L114" s="21"/>
    </row>
    <row r="115" s="2" customFormat="1" ht="16.5" customHeight="1">
      <c r="A115" s="39"/>
      <c r="B115" s="40"/>
      <c r="C115" s="41"/>
      <c r="D115" s="41"/>
      <c r="E115" s="197" t="s">
        <v>1781</v>
      </c>
      <c r="F115" s="41"/>
      <c r="G115" s="41"/>
      <c r="H115" s="41"/>
      <c r="I115" s="15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115</v>
      </c>
      <c r="D116" s="41"/>
      <c r="E116" s="41"/>
      <c r="F116" s="41"/>
      <c r="G116" s="41"/>
      <c r="H116" s="41"/>
      <c r="I116" s="155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E11</f>
        <v>3.2 - Elektroinstalace - silnoproud</v>
      </c>
      <c r="F117" s="41"/>
      <c r="G117" s="41"/>
      <c r="H117" s="41"/>
      <c r="I117" s="155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155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19</v>
      </c>
      <c r="D119" s="41"/>
      <c r="E119" s="41"/>
      <c r="F119" s="28" t="str">
        <f>F14</f>
        <v>Milín 262 31, č.p. 248</v>
      </c>
      <c r="G119" s="41"/>
      <c r="H119" s="41"/>
      <c r="I119" s="157" t="s">
        <v>21</v>
      </c>
      <c r="J119" s="80" t="str">
        <f>IF(J14="","",J14)</f>
        <v>2. 12. 2020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155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23</v>
      </c>
      <c r="D121" s="41"/>
      <c r="E121" s="41"/>
      <c r="F121" s="28" t="str">
        <f>E17</f>
        <v xml:space="preserve"> </v>
      </c>
      <c r="G121" s="41"/>
      <c r="H121" s="41"/>
      <c r="I121" s="157" t="s">
        <v>29</v>
      </c>
      <c r="J121" s="37" t="str">
        <f>E23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27</v>
      </c>
      <c r="D122" s="41"/>
      <c r="E122" s="41"/>
      <c r="F122" s="28" t="str">
        <f>IF(E20="","",E20)</f>
        <v>Vyplň údaj</v>
      </c>
      <c r="G122" s="41"/>
      <c r="H122" s="41"/>
      <c r="I122" s="157" t="s">
        <v>31</v>
      </c>
      <c r="J122" s="37" t="str">
        <f>E26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155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216"/>
      <c r="B124" s="217"/>
      <c r="C124" s="218" t="s">
        <v>146</v>
      </c>
      <c r="D124" s="219" t="s">
        <v>58</v>
      </c>
      <c r="E124" s="219" t="s">
        <v>54</v>
      </c>
      <c r="F124" s="219" t="s">
        <v>55</v>
      </c>
      <c r="G124" s="219" t="s">
        <v>147</v>
      </c>
      <c r="H124" s="219" t="s">
        <v>148</v>
      </c>
      <c r="I124" s="220" t="s">
        <v>149</v>
      </c>
      <c r="J124" s="221" t="s">
        <v>119</v>
      </c>
      <c r="K124" s="222" t="s">
        <v>150</v>
      </c>
      <c r="L124" s="223"/>
      <c r="M124" s="101" t="s">
        <v>1</v>
      </c>
      <c r="N124" s="102" t="s">
        <v>37</v>
      </c>
      <c r="O124" s="102" t="s">
        <v>151</v>
      </c>
      <c r="P124" s="102" t="s">
        <v>152</v>
      </c>
      <c r="Q124" s="102" t="s">
        <v>153</v>
      </c>
      <c r="R124" s="102" t="s">
        <v>154</v>
      </c>
      <c r="S124" s="102" t="s">
        <v>155</v>
      </c>
      <c r="T124" s="103" t="s">
        <v>156</v>
      </c>
      <c r="U124" s="216"/>
      <c r="V124" s="216"/>
      <c r="W124" s="216"/>
      <c r="X124" s="216"/>
      <c r="Y124" s="216"/>
      <c r="Z124" s="216"/>
      <c r="AA124" s="216"/>
      <c r="AB124" s="216"/>
      <c r="AC124" s="216"/>
      <c r="AD124" s="216"/>
      <c r="AE124" s="216"/>
    </row>
    <row r="125" s="2" customFormat="1" ht="22.8" customHeight="1">
      <c r="A125" s="39"/>
      <c r="B125" s="40"/>
      <c r="C125" s="108" t="s">
        <v>157</v>
      </c>
      <c r="D125" s="41"/>
      <c r="E125" s="41"/>
      <c r="F125" s="41"/>
      <c r="G125" s="41"/>
      <c r="H125" s="41"/>
      <c r="I125" s="155"/>
      <c r="J125" s="224">
        <f>BK125</f>
        <v>0</v>
      </c>
      <c r="K125" s="41"/>
      <c r="L125" s="45"/>
      <c r="M125" s="104"/>
      <c r="N125" s="225"/>
      <c r="O125" s="105"/>
      <c r="P125" s="226">
        <f>P126</f>
        <v>0</v>
      </c>
      <c r="Q125" s="105"/>
      <c r="R125" s="226">
        <f>R126</f>
        <v>0</v>
      </c>
      <c r="S125" s="105"/>
      <c r="T125" s="227">
        <f>T126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72</v>
      </c>
      <c r="AU125" s="18" t="s">
        <v>121</v>
      </c>
      <c r="BK125" s="228">
        <f>BK126</f>
        <v>0</v>
      </c>
    </row>
    <row r="126" s="12" customFormat="1" ht="25.92" customHeight="1">
      <c r="A126" s="12"/>
      <c r="B126" s="229"/>
      <c r="C126" s="230"/>
      <c r="D126" s="231" t="s">
        <v>72</v>
      </c>
      <c r="E126" s="232" t="s">
        <v>230</v>
      </c>
      <c r="F126" s="232" t="s">
        <v>2112</v>
      </c>
      <c r="G126" s="230"/>
      <c r="H126" s="230"/>
      <c r="I126" s="233"/>
      <c r="J126" s="234">
        <f>BK126</f>
        <v>0</v>
      </c>
      <c r="K126" s="230"/>
      <c r="L126" s="235"/>
      <c r="M126" s="236"/>
      <c r="N126" s="237"/>
      <c r="O126" s="237"/>
      <c r="P126" s="238">
        <f>P127+P161+P173+P178</f>
        <v>0</v>
      </c>
      <c r="Q126" s="237"/>
      <c r="R126" s="238">
        <f>R127+R161+R173+R178</f>
        <v>0</v>
      </c>
      <c r="S126" s="237"/>
      <c r="T126" s="239">
        <f>T127+T161+T173+T178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40" t="s">
        <v>77</v>
      </c>
      <c r="AT126" s="241" t="s">
        <v>72</v>
      </c>
      <c r="AU126" s="241" t="s">
        <v>73</v>
      </c>
      <c r="AY126" s="240" t="s">
        <v>160</v>
      </c>
      <c r="BK126" s="242">
        <f>BK127+BK161+BK173+BK178</f>
        <v>0</v>
      </c>
    </row>
    <row r="127" s="12" customFormat="1" ht="22.8" customHeight="1">
      <c r="A127" s="12"/>
      <c r="B127" s="229"/>
      <c r="C127" s="230"/>
      <c r="D127" s="231" t="s">
        <v>72</v>
      </c>
      <c r="E127" s="243" t="s">
        <v>2113</v>
      </c>
      <c r="F127" s="243" t="s">
        <v>1</v>
      </c>
      <c r="G127" s="230"/>
      <c r="H127" s="230"/>
      <c r="I127" s="233"/>
      <c r="J127" s="244">
        <f>BK127</f>
        <v>0</v>
      </c>
      <c r="K127" s="230"/>
      <c r="L127" s="235"/>
      <c r="M127" s="236"/>
      <c r="N127" s="237"/>
      <c r="O127" s="237"/>
      <c r="P127" s="238">
        <f>SUM(P128:P160)</f>
        <v>0</v>
      </c>
      <c r="Q127" s="237"/>
      <c r="R127" s="238">
        <f>SUM(R128:R160)</f>
        <v>0</v>
      </c>
      <c r="S127" s="237"/>
      <c r="T127" s="239">
        <f>SUM(T128:T160)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40" t="s">
        <v>77</v>
      </c>
      <c r="AT127" s="241" t="s">
        <v>72</v>
      </c>
      <c r="AU127" s="241" t="s">
        <v>77</v>
      </c>
      <c r="AY127" s="240" t="s">
        <v>160</v>
      </c>
      <c r="BK127" s="242">
        <f>SUM(BK128:BK160)</f>
        <v>0</v>
      </c>
    </row>
    <row r="128" s="2" customFormat="1" ht="16.5" customHeight="1">
      <c r="A128" s="39"/>
      <c r="B128" s="40"/>
      <c r="C128" s="245" t="s">
        <v>77</v>
      </c>
      <c r="D128" s="245" t="s">
        <v>162</v>
      </c>
      <c r="E128" s="246" t="s">
        <v>77</v>
      </c>
      <c r="F128" s="247" t="s">
        <v>2114</v>
      </c>
      <c r="G128" s="248" t="s">
        <v>941</v>
      </c>
      <c r="H128" s="249">
        <v>1</v>
      </c>
      <c r="I128" s="250"/>
      <c r="J128" s="251">
        <f>ROUND(I128*H128,2)</f>
        <v>0</v>
      </c>
      <c r="K128" s="252"/>
      <c r="L128" s="45"/>
      <c r="M128" s="253" t="s">
        <v>1</v>
      </c>
      <c r="N128" s="254" t="s">
        <v>38</v>
      </c>
      <c r="O128" s="92"/>
      <c r="P128" s="255">
        <f>O128*H128</f>
        <v>0</v>
      </c>
      <c r="Q128" s="255">
        <v>0</v>
      </c>
      <c r="R128" s="255">
        <f>Q128*H128</f>
        <v>0</v>
      </c>
      <c r="S128" s="255">
        <v>0</v>
      </c>
      <c r="T128" s="256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57" t="s">
        <v>166</v>
      </c>
      <c r="AT128" s="257" t="s">
        <v>162</v>
      </c>
      <c r="AU128" s="257" t="s">
        <v>81</v>
      </c>
      <c r="AY128" s="18" t="s">
        <v>160</v>
      </c>
      <c r="BE128" s="258">
        <f>IF(N128="základní",J128,0)</f>
        <v>0</v>
      </c>
      <c r="BF128" s="258">
        <f>IF(N128="snížená",J128,0)</f>
        <v>0</v>
      </c>
      <c r="BG128" s="258">
        <f>IF(N128="zákl. přenesená",J128,0)</f>
        <v>0</v>
      </c>
      <c r="BH128" s="258">
        <f>IF(N128="sníž. přenesená",J128,0)</f>
        <v>0</v>
      </c>
      <c r="BI128" s="258">
        <f>IF(N128="nulová",J128,0)</f>
        <v>0</v>
      </c>
      <c r="BJ128" s="18" t="s">
        <v>77</v>
      </c>
      <c r="BK128" s="258">
        <f>ROUND(I128*H128,2)</f>
        <v>0</v>
      </c>
      <c r="BL128" s="18" t="s">
        <v>166</v>
      </c>
      <c r="BM128" s="257" t="s">
        <v>2115</v>
      </c>
    </row>
    <row r="129" s="2" customFormat="1" ht="16.5" customHeight="1">
      <c r="A129" s="39"/>
      <c r="B129" s="40"/>
      <c r="C129" s="245" t="s">
        <v>81</v>
      </c>
      <c r="D129" s="245" t="s">
        <v>162</v>
      </c>
      <c r="E129" s="246" t="s">
        <v>81</v>
      </c>
      <c r="F129" s="247" t="s">
        <v>2116</v>
      </c>
      <c r="G129" s="248" t="s">
        <v>941</v>
      </c>
      <c r="H129" s="249">
        <v>1</v>
      </c>
      <c r="I129" s="250"/>
      <c r="J129" s="251">
        <f>ROUND(I129*H129,2)</f>
        <v>0</v>
      </c>
      <c r="K129" s="252"/>
      <c r="L129" s="45"/>
      <c r="M129" s="253" t="s">
        <v>1</v>
      </c>
      <c r="N129" s="254" t="s">
        <v>38</v>
      </c>
      <c r="O129" s="92"/>
      <c r="P129" s="255">
        <f>O129*H129</f>
        <v>0</v>
      </c>
      <c r="Q129" s="255">
        <v>0</v>
      </c>
      <c r="R129" s="255">
        <f>Q129*H129</f>
        <v>0</v>
      </c>
      <c r="S129" s="255">
        <v>0</v>
      </c>
      <c r="T129" s="256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57" t="s">
        <v>166</v>
      </c>
      <c r="AT129" s="257" t="s">
        <v>162</v>
      </c>
      <c r="AU129" s="257" t="s">
        <v>81</v>
      </c>
      <c r="AY129" s="18" t="s">
        <v>160</v>
      </c>
      <c r="BE129" s="258">
        <f>IF(N129="základní",J129,0)</f>
        <v>0</v>
      </c>
      <c r="BF129" s="258">
        <f>IF(N129="snížená",J129,0)</f>
        <v>0</v>
      </c>
      <c r="BG129" s="258">
        <f>IF(N129="zákl. přenesená",J129,0)</f>
        <v>0</v>
      </c>
      <c r="BH129" s="258">
        <f>IF(N129="sníž. přenesená",J129,0)</f>
        <v>0</v>
      </c>
      <c r="BI129" s="258">
        <f>IF(N129="nulová",J129,0)</f>
        <v>0</v>
      </c>
      <c r="BJ129" s="18" t="s">
        <v>77</v>
      </c>
      <c r="BK129" s="258">
        <f>ROUND(I129*H129,2)</f>
        <v>0</v>
      </c>
      <c r="BL129" s="18" t="s">
        <v>166</v>
      </c>
      <c r="BM129" s="257" t="s">
        <v>2117</v>
      </c>
    </row>
    <row r="130" s="2" customFormat="1" ht="16.5" customHeight="1">
      <c r="A130" s="39"/>
      <c r="B130" s="40"/>
      <c r="C130" s="245" t="s">
        <v>101</v>
      </c>
      <c r="D130" s="245" t="s">
        <v>162</v>
      </c>
      <c r="E130" s="246" t="s">
        <v>166</v>
      </c>
      <c r="F130" s="247" t="s">
        <v>2118</v>
      </c>
      <c r="G130" s="248" t="s">
        <v>941</v>
      </c>
      <c r="H130" s="249">
        <v>1</v>
      </c>
      <c r="I130" s="250"/>
      <c r="J130" s="251">
        <f>ROUND(I130*H130,2)</f>
        <v>0</v>
      </c>
      <c r="K130" s="252"/>
      <c r="L130" s="45"/>
      <c r="M130" s="253" t="s">
        <v>1</v>
      </c>
      <c r="N130" s="254" t="s">
        <v>38</v>
      </c>
      <c r="O130" s="92"/>
      <c r="P130" s="255">
        <f>O130*H130</f>
        <v>0</v>
      </c>
      <c r="Q130" s="255">
        <v>0</v>
      </c>
      <c r="R130" s="255">
        <f>Q130*H130</f>
        <v>0</v>
      </c>
      <c r="S130" s="255">
        <v>0</v>
      </c>
      <c r="T130" s="25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57" t="s">
        <v>166</v>
      </c>
      <c r="AT130" s="257" t="s">
        <v>162</v>
      </c>
      <c r="AU130" s="257" t="s">
        <v>81</v>
      </c>
      <c r="AY130" s="18" t="s">
        <v>160</v>
      </c>
      <c r="BE130" s="258">
        <f>IF(N130="základní",J130,0)</f>
        <v>0</v>
      </c>
      <c r="BF130" s="258">
        <f>IF(N130="snížená",J130,0)</f>
        <v>0</v>
      </c>
      <c r="BG130" s="258">
        <f>IF(N130="zákl. přenesená",J130,0)</f>
        <v>0</v>
      </c>
      <c r="BH130" s="258">
        <f>IF(N130="sníž. přenesená",J130,0)</f>
        <v>0</v>
      </c>
      <c r="BI130" s="258">
        <f>IF(N130="nulová",J130,0)</f>
        <v>0</v>
      </c>
      <c r="BJ130" s="18" t="s">
        <v>77</v>
      </c>
      <c r="BK130" s="258">
        <f>ROUND(I130*H130,2)</f>
        <v>0</v>
      </c>
      <c r="BL130" s="18" t="s">
        <v>166</v>
      </c>
      <c r="BM130" s="257" t="s">
        <v>2119</v>
      </c>
    </row>
    <row r="131" s="2" customFormat="1" ht="16.5" customHeight="1">
      <c r="A131" s="39"/>
      <c r="B131" s="40"/>
      <c r="C131" s="245" t="s">
        <v>166</v>
      </c>
      <c r="D131" s="245" t="s">
        <v>162</v>
      </c>
      <c r="E131" s="246" t="s">
        <v>185</v>
      </c>
      <c r="F131" s="247" t="s">
        <v>2120</v>
      </c>
      <c r="G131" s="248" t="s">
        <v>941</v>
      </c>
      <c r="H131" s="249">
        <v>3</v>
      </c>
      <c r="I131" s="250"/>
      <c r="J131" s="251">
        <f>ROUND(I131*H131,2)</f>
        <v>0</v>
      </c>
      <c r="K131" s="252"/>
      <c r="L131" s="45"/>
      <c r="M131" s="253" t="s">
        <v>1</v>
      </c>
      <c r="N131" s="254" t="s">
        <v>38</v>
      </c>
      <c r="O131" s="92"/>
      <c r="P131" s="255">
        <f>O131*H131</f>
        <v>0</v>
      </c>
      <c r="Q131" s="255">
        <v>0</v>
      </c>
      <c r="R131" s="255">
        <f>Q131*H131</f>
        <v>0</v>
      </c>
      <c r="S131" s="255">
        <v>0</v>
      </c>
      <c r="T131" s="256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57" t="s">
        <v>166</v>
      </c>
      <c r="AT131" s="257" t="s">
        <v>162</v>
      </c>
      <c r="AU131" s="257" t="s">
        <v>81</v>
      </c>
      <c r="AY131" s="18" t="s">
        <v>160</v>
      </c>
      <c r="BE131" s="258">
        <f>IF(N131="základní",J131,0)</f>
        <v>0</v>
      </c>
      <c r="BF131" s="258">
        <f>IF(N131="snížená",J131,0)</f>
        <v>0</v>
      </c>
      <c r="BG131" s="258">
        <f>IF(N131="zákl. přenesená",J131,0)</f>
        <v>0</v>
      </c>
      <c r="BH131" s="258">
        <f>IF(N131="sníž. přenesená",J131,0)</f>
        <v>0</v>
      </c>
      <c r="BI131" s="258">
        <f>IF(N131="nulová",J131,0)</f>
        <v>0</v>
      </c>
      <c r="BJ131" s="18" t="s">
        <v>77</v>
      </c>
      <c r="BK131" s="258">
        <f>ROUND(I131*H131,2)</f>
        <v>0</v>
      </c>
      <c r="BL131" s="18" t="s">
        <v>166</v>
      </c>
      <c r="BM131" s="257" t="s">
        <v>2121</v>
      </c>
    </row>
    <row r="132" s="2" customFormat="1" ht="16.5" customHeight="1">
      <c r="A132" s="39"/>
      <c r="B132" s="40"/>
      <c r="C132" s="245" t="s">
        <v>185</v>
      </c>
      <c r="D132" s="245" t="s">
        <v>162</v>
      </c>
      <c r="E132" s="246" t="s">
        <v>451</v>
      </c>
      <c r="F132" s="247" t="s">
        <v>2122</v>
      </c>
      <c r="G132" s="248" t="s">
        <v>227</v>
      </c>
      <c r="H132" s="249">
        <v>46.799999999999997</v>
      </c>
      <c r="I132" s="250"/>
      <c r="J132" s="251">
        <f>ROUND(I132*H132,2)</f>
        <v>0</v>
      </c>
      <c r="K132" s="252"/>
      <c r="L132" s="45"/>
      <c r="M132" s="253" t="s">
        <v>1</v>
      </c>
      <c r="N132" s="254" t="s">
        <v>38</v>
      </c>
      <c r="O132" s="92"/>
      <c r="P132" s="255">
        <f>O132*H132</f>
        <v>0</v>
      </c>
      <c r="Q132" s="255">
        <v>0</v>
      </c>
      <c r="R132" s="255">
        <f>Q132*H132</f>
        <v>0</v>
      </c>
      <c r="S132" s="255">
        <v>0</v>
      </c>
      <c r="T132" s="256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57" t="s">
        <v>166</v>
      </c>
      <c r="AT132" s="257" t="s">
        <v>162</v>
      </c>
      <c r="AU132" s="257" t="s">
        <v>81</v>
      </c>
      <c r="AY132" s="18" t="s">
        <v>160</v>
      </c>
      <c r="BE132" s="258">
        <f>IF(N132="základní",J132,0)</f>
        <v>0</v>
      </c>
      <c r="BF132" s="258">
        <f>IF(N132="snížená",J132,0)</f>
        <v>0</v>
      </c>
      <c r="BG132" s="258">
        <f>IF(N132="zákl. přenesená",J132,0)</f>
        <v>0</v>
      </c>
      <c r="BH132" s="258">
        <f>IF(N132="sníž. přenesená",J132,0)</f>
        <v>0</v>
      </c>
      <c r="BI132" s="258">
        <f>IF(N132="nulová",J132,0)</f>
        <v>0</v>
      </c>
      <c r="BJ132" s="18" t="s">
        <v>77</v>
      </c>
      <c r="BK132" s="258">
        <f>ROUND(I132*H132,2)</f>
        <v>0</v>
      </c>
      <c r="BL132" s="18" t="s">
        <v>166</v>
      </c>
      <c r="BM132" s="257" t="s">
        <v>2123</v>
      </c>
    </row>
    <row r="133" s="13" customFormat="1">
      <c r="A133" s="13"/>
      <c r="B133" s="259"/>
      <c r="C133" s="260"/>
      <c r="D133" s="261" t="s">
        <v>168</v>
      </c>
      <c r="E133" s="262" t="s">
        <v>1</v>
      </c>
      <c r="F133" s="263" t="s">
        <v>2124</v>
      </c>
      <c r="G133" s="260"/>
      <c r="H133" s="264">
        <v>46.799999999999997</v>
      </c>
      <c r="I133" s="265"/>
      <c r="J133" s="260"/>
      <c r="K133" s="260"/>
      <c r="L133" s="266"/>
      <c r="M133" s="267"/>
      <c r="N133" s="268"/>
      <c r="O133" s="268"/>
      <c r="P133" s="268"/>
      <c r="Q133" s="268"/>
      <c r="R133" s="268"/>
      <c r="S133" s="268"/>
      <c r="T133" s="26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70" t="s">
        <v>168</v>
      </c>
      <c r="AU133" s="270" t="s">
        <v>81</v>
      </c>
      <c r="AV133" s="13" t="s">
        <v>81</v>
      </c>
      <c r="AW133" s="13" t="s">
        <v>30</v>
      </c>
      <c r="AX133" s="13" t="s">
        <v>77</v>
      </c>
      <c r="AY133" s="270" t="s">
        <v>160</v>
      </c>
    </row>
    <row r="134" s="2" customFormat="1" ht="16.5" customHeight="1">
      <c r="A134" s="39"/>
      <c r="B134" s="40"/>
      <c r="C134" s="245" t="s">
        <v>199</v>
      </c>
      <c r="D134" s="245" t="s">
        <v>162</v>
      </c>
      <c r="E134" s="246" t="s">
        <v>463</v>
      </c>
      <c r="F134" s="247" t="s">
        <v>2125</v>
      </c>
      <c r="G134" s="248" t="s">
        <v>227</v>
      </c>
      <c r="H134" s="249">
        <v>6.2000000000000002</v>
      </c>
      <c r="I134" s="250"/>
      <c r="J134" s="251">
        <f>ROUND(I134*H134,2)</f>
        <v>0</v>
      </c>
      <c r="K134" s="252"/>
      <c r="L134" s="45"/>
      <c r="M134" s="253" t="s">
        <v>1</v>
      </c>
      <c r="N134" s="254" t="s">
        <v>38</v>
      </c>
      <c r="O134" s="92"/>
      <c r="P134" s="255">
        <f>O134*H134</f>
        <v>0</v>
      </c>
      <c r="Q134" s="255">
        <v>0</v>
      </c>
      <c r="R134" s="255">
        <f>Q134*H134</f>
        <v>0</v>
      </c>
      <c r="S134" s="255">
        <v>0</v>
      </c>
      <c r="T134" s="256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57" t="s">
        <v>166</v>
      </c>
      <c r="AT134" s="257" t="s">
        <v>162</v>
      </c>
      <c r="AU134" s="257" t="s">
        <v>81</v>
      </c>
      <c r="AY134" s="18" t="s">
        <v>160</v>
      </c>
      <c r="BE134" s="258">
        <f>IF(N134="základní",J134,0)</f>
        <v>0</v>
      </c>
      <c r="BF134" s="258">
        <f>IF(N134="snížená",J134,0)</f>
        <v>0</v>
      </c>
      <c r="BG134" s="258">
        <f>IF(N134="zákl. přenesená",J134,0)</f>
        <v>0</v>
      </c>
      <c r="BH134" s="258">
        <f>IF(N134="sníž. přenesená",J134,0)</f>
        <v>0</v>
      </c>
      <c r="BI134" s="258">
        <f>IF(N134="nulová",J134,0)</f>
        <v>0</v>
      </c>
      <c r="BJ134" s="18" t="s">
        <v>77</v>
      </c>
      <c r="BK134" s="258">
        <f>ROUND(I134*H134,2)</f>
        <v>0</v>
      </c>
      <c r="BL134" s="18" t="s">
        <v>166</v>
      </c>
      <c r="BM134" s="257" t="s">
        <v>2126</v>
      </c>
    </row>
    <row r="135" s="13" customFormat="1">
      <c r="A135" s="13"/>
      <c r="B135" s="259"/>
      <c r="C135" s="260"/>
      <c r="D135" s="261" t="s">
        <v>168</v>
      </c>
      <c r="E135" s="262" t="s">
        <v>1</v>
      </c>
      <c r="F135" s="263" t="s">
        <v>2127</v>
      </c>
      <c r="G135" s="260"/>
      <c r="H135" s="264">
        <v>6.2000000000000002</v>
      </c>
      <c r="I135" s="265"/>
      <c r="J135" s="260"/>
      <c r="K135" s="260"/>
      <c r="L135" s="266"/>
      <c r="M135" s="267"/>
      <c r="N135" s="268"/>
      <c r="O135" s="268"/>
      <c r="P135" s="268"/>
      <c r="Q135" s="268"/>
      <c r="R135" s="268"/>
      <c r="S135" s="268"/>
      <c r="T135" s="26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70" t="s">
        <v>168</v>
      </c>
      <c r="AU135" s="270" t="s">
        <v>81</v>
      </c>
      <c r="AV135" s="13" t="s">
        <v>81</v>
      </c>
      <c r="AW135" s="13" t="s">
        <v>30</v>
      </c>
      <c r="AX135" s="13" t="s">
        <v>77</v>
      </c>
      <c r="AY135" s="270" t="s">
        <v>160</v>
      </c>
    </row>
    <row r="136" s="2" customFormat="1" ht="16.5" customHeight="1">
      <c r="A136" s="39"/>
      <c r="B136" s="40"/>
      <c r="C136" s="245" t="s">
        <v>194</v>
      </c>
      <c r="D136" s="245" t="s">
        <v>162</v>
      </c>
      <c r="E136" s="246" t="s">
        <v>199</v>
      </c>
      <c r="F136" s="247" t="s">
        <v>2128</v>
      </c>
      <c r="G136" s="248" t="s">
        <v>941</v>
      </c>
      <c r="H136" s="249">
        <v>2</v>
      </c>
      <c r="I136" s="250"/>
      <c r="J136" s="251">
        <f>ROUND(I136*H136,2)</f>
        <v>0</v>
      </c>
      <c r="K136" s="252"/>
      <c r="L136" s="45"/>
      <c r="M136" s="253" t="s">
        <v>1</v>
      </c>
      <c r="N136" s="254" t="s">
        <v>38</v>
      </c>
      <c r="O136" s="92"/>
      <c r="P136" s="255">
        <f>O136*H136</f>
        <v>0</v>
      </c>
      <c r="Q136" s="255">
        <v>0</v>
      </c>
      <c r="R136" s="255">
        <f>Q136*H136</f>
        <v>0</v>
      </c>
      <c r="S136" s="255">
        <v>0</v>
      </c>
      <c r="T136" s="256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57" t="s">
        <v>166</v>
      </c>
      <c r="AT136" s="257" t="s">
        <v>162</v>
      </c>
      <c r="AU136" s="257" t="s">
        <v>81</v>
      </c>
      <c r="AY136" s="18" t="s">
        <v>160</v>
      </c>
      <c r="BE136" s="258">
        <f>IF(N136="základní",J136,0)</f>
        <v>0</v>
      </c>
      <c r="BF136" s="258">
        <f>IF(N136="snížená",J136,0)</f>
        <v>0</v>
      </c>
      <c r="BG136" s="258">
        <f>IF(N136="zákl. přenesená",J136,0)</f>
        <v>0</v>
      </c>
      <c r="BH136" s="258">
        <f>IF(N136="sníž. přenesená",J136,0)</f>
        <v>0</v>
      </c>
      <c r="BI136" s="258">
        <f>IF(N136="nulová",J136,0)</f>
        <v>0</v>
      </c>
      <c r="BJ136" s="18" t="s">
        <v>77</v>
      </c>
      <c r="BK136" s="258">
        <f>ROUND(I136*H136,2)</f>
        <v>0</v>
      </c>
      <c r="BL136" s="18" t="s">
        <v>166</v>
      </c>
      <c r="BM136" s="257" t="s">
        <v>2129</v>
      </c>
    </row>
    <row r="137" s="2" customFormat="1" ht="16.5" customHeight="1">
      <c r="A137" s="39"/>
      <c r="B137" s="40"/>
      <c r="C137" s="245" t="s">
        <v>214</v>
      </c>
      <c r="D137" s="245" t="s">
        <v>162</v>
      </c>
      <c r="E137" s="246" t="s">
        <v>514</v>
      </c>
      <c r="F137" s="247" t="s">
        <v>2130</v>
      </c>
      <c r="G137" s="248" t="s">
        <v>227</v>
      </c>
      <c r="H137" s="249">
        <v>32</v>
      </c>
      <c r="I137" s="250"/>
      <c r="J137" s="251">
        <f>ROUND(I137*H137,2)</f>
        <v>0</v>
      </c>
      <c r="K137" s="252"/>
      <c r="L137" s="45"/>
      <c r="M137" s="253" t="s">
        <v>1</v>
      </c>
      <c r="N137" s="254" t="s">
        <v>38</v>
      </c>
      <c r="O137" s="92"/>
      <c r="P137" s="255">
        <f>O137*H137</f>
        <v>0</v>
      </c>
      <c r="Q137" s="255">
        <v>0</v>
      </c>
      <c r="R137" s="255">
        <f>Q137*H137</f>
        <v>0</v>
      </c>
      <c r="S137" s="255">
        <v>0</v>
      </c>
      <c r="T137" s="256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57" t="s">
        <v>166</v>
      </c>
      <c r="AT137" s="257" t="s">
        <v>162</v>
      </c>
      <c r="AU137" s="257" t="s">
        <v>81</v>
      </c>
      <c r="AY137" s="18" t="s">
        <v>160</v>
      </c>
      <c r="BE137" s="258">
        <f>IF(N137="základní",J137,0)</f>
        <v>0</v>
      </c>
      <c r="BF137" s="258">
        <f>IF(N137="snížená",J137,0)</f>
        <v>0</v>
      </c>
      <c r="BG137" s="258">
        <f>IF(N137="zákl. přenesená",J137,0)</f>
        <v>0</v>
      </c>
      <c r="BH137" s="258">
        <f>IF(N137="sníž. přenesená",J137,0)</f>
        <v>0</v>
      </c>
      <c r="BI137" s="258">
        <f>IF(N137="nulová",J137,0)</f>
        <v>0</v>
      </c>
      <c r="BJ137" s="18" t="s">
        <v>77</v>
      </c>
      <c r="BK137" s="258">
        <f>ROUND(I137*H137,2)</f>
        <v>0</v>
      </c>
      <c r="BL137" s="18" t="s">
        <v>166</v>
      </c>
      <c r="BM137" s="257" t="s">
        <v>2131</v>
      </c>
    </row>
    <row r="138" s="2" customFormat="1" ht="16.5" customHeight="1">
      <c r="A138" s="39"/>
      <c r="B138" s="40"/>
      <c r="C138" s="245" t="s">
        <v>220</v>
      </c>
      <c r="D138" s="245" t="s">
        <v>162</v>
      </c>
      <c r="E138" s="246" t="s">
        <v>192</v>
      </c>
      <c r="F138" s="247" t="s">
        <v>2132</v>
      </c>
      <c r="G138" s="248" t="s">
        <v>227</v>
      </c>
      <c r="H138" s="249">
        <v>174</v>
      </c>
      <c r="I138" s="250"/>
      <c r="J138" s="251">
        <f>ROUND(I138*H138,2)</f>
        <v>0</v>
      </c>
      <c r="K138" s="252"/>
      <c r="L138" s="45"/>
      <c r="M138" s="253" t="s">
        <v>1</v>
      </c>
      <c r="N138" s="254" t="s">
        <v>38</v>
      </c>
      <c r="O138" s="92"/>
      <c r="P138" s="255">
        <f>O138*H138</f>
        <v>0</v>
      </c>
      <c r="Q138" s="255">
        <v>0</v>
      </c>
      <c r="R138" s="255">
        <f>Q138*H138</f>
        <v>0</v>
      </c>
      <c r="S138" s="255">
        <v>0</v>
      </c>
      <c r="T138" s="256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57" t="s">
        <v>166</v>
      </c>
      <c r="AT138" s="257" t="s">
        <v>162</v>
      </c>
      <c r="AU138" s="257" t="s">
        <v>81</v>
      </c>
      <c r="AY138" s="18" t="s">
        <v>160</v>
      </c>
      <c r="BE138" s="258">
        <f>IF(N138="základní",J138,0)</f>
        <v>0</v>
      </c>
      <c r="BF138" s="258">
        <f>IF(N138="snížená",J138,0)</f>
        <v>0</v>
      </c>
      <c r="BG138" s="258">
        <f>IF(N138="zákl. přenesená",J138,0)</f>
        <v>0</v>
      </c>
      <c r="BH138" s="258">
        <f>IF(N138="sníž. přenesená",J138,0)</f>
        <v>0</v>
      </c>
      <c r="BI138" s="258">
        <f>IF(N138="nulová",J138,0)</f>
        <v>0</v>
      </c>
      <c r="BJ138" s="18" t="s">
        <v>77</v>
      </c>
      <c r="BK138" s="258">
        <f>ROUND(I138*H138,2)</f>
        <v>0</v>
      </c>
      <c r="BL138" s="18" t="s">
        <v>166</v>
      </c>
      <c r="BM138" s="257" t="s">
        <v>2133</v>
      </c>
    </row>
    <row r="139" s="2" customFormat="1" ht="16.5" customHeight="1">
      <c r="A139" s="39"/>
      <c r="B139" s="40"/>
      <c r="C139" s="245" t="s">
        <v>224</v>
      </c>
      <c r="D139" s="245" t="s">
        <v>162</v>
      </c>
      <c r="E139" s="246" t="s">
        <v>235</v>
      </c>
      <c r="F139" s="247" t="s">
        <v>2134</v>
      </c>
      <c r="G139" s="248" t="s">
        <v>227</v>
      </c>
      <c r="H139" s="249">
        <v>136</v>
      </c>
      <c r="I139" s="250"/>
      <c r="J139" s="251">
        <f>ROUND(I139*H139,2)</f>
        <v>0</v>
      </c>
      <c r="K139" s="252"/>
      <c r="L139" s="45"/>
      <c r="M139" s="253" t="s">
        <v>1</v>
      </c>
      <c r="N139" s="254" t="s">
        <v>38</v>
      </c>
      <c r="O139" s="92"/>
      <c r="P139" s="255">
        <f>O139*H139</f>
        <v>0</v>
      </c>
      <c r="Q139" s="255">
        <v>0</v>
      </c>
      <c r="R139" s="255">
        <f>Q139*H139</f>
        <v>0</v>
      </c>
      <c r="S139" s="255">
        <v>0</v>
      </c>
      <c r="T139" s="25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57" t="s">
        <v>166</v>
      </c>
      <c r="AT139" s="257" t="s">
        <v>162</v>
      </c>
      <c r="AU139" s="257" t="s">
        <v>81</v>
      </c>
      <c r="AY139" s="18" t="s">
        <v>160</v>
      </c>
      <c r="BE139" s="258">
        <f>IF(N139="základní",J139,0)</f>
        <v>0</v>
      </c>
      <c r="BF139" s="258">
        <f>IF(N139="snížená",J139,0)</f>
        <v>0</v>
      </c>
      <c r="BG139" s="258">
        <f>IF(N139="zákl. přenesená",J139,0)</f>
        <v>0</v>
      </c>
      <c r="BH139" s="258">
        <f>IF(N139="sníž. přenesená",J139,0)</f>
        <v>0</v>
      </c>
      <c r="BI139" s="258">
        <f>IF(N139="nulová",J139,0)</f>
        <v>0</v>
      </c>
      <c r="BJ139" s="18" t="s">
        <v>77</v>
      </c>
      <c r="BK139" s="258">
        <f>ROUND(I139*H139,2)</f>
        <v>0</v>
      </c>
      <c r="BL139" s="18" t="s">
        <v>166</v>
      </c>
      <c r="BM139" s="257" t="s">
        <v>2135</v>
      </c>
    </row>
    <row r="140" s="2" customFormat="1" ht="16.5" customHeight="1">
      <c r="A140" s="39"/>
      <c r="B140" s="40"/>
      <c r="C140" s="245" t="s">
        <v>229</v>
      </c>
      <c r="D140" s="245" t="s">
        <v>162</v>
      </c>
      <c r="E140" s="246" t="s">
        <v>556</v>
      </c>
      <c r="F140" s="247" t="s">
        <v>2136</v>
      </c>
      <c r="G140" s="248" t="s">
        <v>646</v>
      </c>
      <c r="H140" s="314"/>
      <c r="I140" s="250"/>
      <c r="J140" s="251">
        <f>ROUND(I140*H140,2)</f>
        <v>0</v>
      </c>
      <c r="K140" s="252"/>
      <c r="L140" s="45"/>
      <c r="M140" s="253" t="s">
        <v>1</v>
      </c>
      <c r="N140" s="254" t="s">
        <v>38</v>
      </c>
      <c r="O140" s="92"/>
      <c r="P140" s="255">
        <f>O140*H140</f>
        <v>0</v>
      </c>
      <c r="Q140" s="255">
        <v>0</v>
      </c>
      <c r="R140" s="255">
        <f>Q140*H140</f>
        <v>0</v>
      </c>
      <c r="S140" s="255">
        <v>0</v>
      </c>
      <c r="T140" s="256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57" t="s">
        <v>166</v>
      </c>
      <c r="AT140" s="257" t="s">
        <v>162</v>
      </c>
      <c r="AU140" s="257" t="s">
        <v>81</v>
      </c>
      <c r="AY140" s="18" t="s">
        <v>160</v>
      </c>
      <c r="BE140" s="258">
        <f>IF(N140="základní",J140,0)</f>
        <v>0</v>
      </c>
      <c r="BF140" s="258">
        <f>IF(N140="snížená",J140,0)</f>
        <v>0</v>
      </c>
      <c r="BG140" s="258">
        <f>IF(N140="zákl. přenesená",J140,0)</f>
        <v>0</v>
      </c>
      <c r="BH140" s="258">
        <f>IF(N140="sníž. přenesená",J140,0)</f>
        <v>0</v>
      </c>
      <c r="BI140" s="258">
        <f>IF(N140="nulová",J140,0)</f>
        <v>0</v>
      </c>
      <c r="BJ140" s="18" t="s">
        <v>77</v>
      </c>
      <c r="BK140" s="258">
        <f>ROUND(I140*H140,2)</f>
        <v>0</v>
      </c>
      <c r="BL140" s="18" t="s">
        <v>166</v>
      </c>
      <c r="BM140" s="257" t="s">
        <v>2137</v>
      </c>
    </row>
    <row r="141" s="2" customFormat="1" ht="16.5" customHeight="1">
      <c r="A141" s="39"/>
      <c r="B141" s="40"/>
      <c r="C141" s="245" t="s">
        <v>237</v>
      </c>
      <c r="D141" s="245" t="s">
        <v>162</v>
      </c>
      <c r="E141" s="246" t="s">
        <v>563</v>
      </c>
      <c r="F141" s="247" t="s">
        <v>2138</v>
      </c>
      <c r="G141" s="248" t="s">
        <v>646</v>
      </c>
      <c r="H141" s="314"/>
      <c r="I141" s="250"/>
      <c r="J141" s="251">
        <f>ROUND(I141*H141,2)</f>
        <v>0</v>
      </c>
      <c r="K141" s="252"/>
      <c r="L141" s="45"/>
      <c r="M141" s="253" t="s">
        <v>1</v>
      </c>
      <c r="N141" s="254" t="s">
        <v>38</v>
      </c>
      <c r="O141" s="92"/>
      <c r="P141" s="255">
        <f>O141*H141</f>
        <v>0</v>
      </c>
      <c r="Q141" s="255">
        <v>0</v>
      </c>
      <c r="R141" s="255">
        <f>Q141*H141</f>
        <v>0</v>
      </c>
      <c r="S141" s="255">
        <v>0</v>
      </c>
      <c r="T141" s="256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57" t="s">
        <v>166</v>
      </c>
      <c r="AT141" s="257" t="s">
        <v>162</v>
      </c>
      <c r="AU141" s="257" t="s">
        <v>81</v>
      </c>
      <c r="AY141" s="18" t="s">
        <v>160</v>
      </c>
      <c r="BE141" s="258">
        <f>IF(N141="základní",J141,0)</f>
        <v>0</v>
      </c>
      <c r="BF141" s="258">
        <f>IF(N141="snížená",J141,0)</f>
        <v>0</v>
      </c>
      <c r="BG141" s="258">
        <f>IF(N141="zákl. přenesená",J141,0)</f>
        <v>0</v>
      </c>
      <c r="BH141" s="258">
        <f>IF(N141="sníž. přenesená",J141,0)</f>
        <v>0</v>
      </c>
      <c r="BI141" s="258">
        <f>IF(N141="nulová",J141,0)</f>
        <v>0</v>
      </c>
      <c r="BJ141" s="18" t="s">
        <v>77</v>
      </c>
      <c r="BK141" s="258">
        <f>ROUND(I141*H141,2)</f>
        <v>0</v>
      </c>
      <c r="BL141" s="18" t="s">
        <v>166</v>
      </c>
      <c r="BM141" s="257" t="s">
        <v>2139</v>
      </c>
    </row>
    <row r="142" s="2" customFormat="1" ht="16.5" customHeight="1">
      <c r="A142" s="39"/>
      <c r="B142" s="40"/>
      <c r="C142" s="245" t="s">
        <v>242</v>
      </c>
      <c r="D142" s="245" t="s">
        <v>162</v>
      </c>
      <c r="E142" s="246" t="s">
        <v>571</v>
      </c>
      <c r="F142" s="247" t="s">
        <v>2140</v>
      </c>
      <c r="G142" s="248" t="s">
        <v>646</v>
      </c>
      <c r="H142" s="314"/>
      <c r="I142" s="250"/>
      <c r="J142" s="251">
        <f>ROUND(I142*H142,2)</f>
        <v>0</v>
      </c>
      <c r="K142" s="252"/>
      <c r="L142" s="45"/>
      <c r="M142" s="253" t="s">
        <v>1</v>
      </c>
      <c r="N142" s="254" t="s">
        <v>38</v>
      </c>
      <c r="O142" s="92"/>
      <c r="P142" s="255">
        <f>O142*H142</f>
        <v>0</v>
      </c>
      <c r="Q142" s="255">
        <v>0</v>
      </c>
      <c r="R142" s="255">
        <f>Q142*H142</f>
        <v>0</v>
      </c>
      <c r="S142" s="255">
        <v>0</v>
      </c>
      <c r="T142" s="256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57" t="s">
        <v>166</v>
      </c>
      <c r="AT142" s="257" t="s">
        <v>162</v>
      </c>
      <c r="AU142" s="257" t="s">
        <v>81</v>
      </c>
      <c r="AY142" s="18" t="s">
        <v>160</v>
      </c>
      <c r="BE142" s="258">
        <f>IF(N142="základní",J142,0)</f>
        <v>0</v>
      </c>
      <c r="BF142" s="258">
        <f>IF(N142="snížená",J142,0)</f>
        <v>0</v>
      </c>
      <c r="BG142" s="258">
        <f>IF(N142="zákl. přenesená",J142,0)</f>
        <v>0</v>
      </c>
      <c r="BH142" s="258">
        <f>IF(N142="sníž. přenesená",J142,0)</f>
        <v>0</v>
      </c>
      <c r="BI142" s="258">
        <f>IF(N142="nulová",J142,0)</f>
        <v>0</v>
      </c>
      <c r="BJ142" s="18" t="s">
        <v>77</v>
      </c>
      <c r="BK142" s="258">
        <f>ROUND(I142*H142,2)</f>
        <v>0</v>
      </c>
      <c r="BL142" s="18" t="s">
        <v>166</v>
      </c>
      <c r="BM142" s="257" t="s">
        <v>2141</v>
      </c>
    </row>
    <row r="143" s="2" customFormat="1" ht="16.5" customHeight="1">
      <c r="A143" s="39"/>
      <c r="B143" s="40"/>
      <c r="C143" s="245" t="s">
        <v>248</v>
      </c>
      <c r="D143" s="245" t="s">
        <v>162</v>
      </c>
      <c r="E143" s="246" t="s">
        <v>2142</v>
      </c>
      <c r="F143" s="247" t="s">
        <v>2143</v>
      </c>
      <c r="G143" s="248" t="s">
        <v>227</v>
      </c>
      <c r="H143" s="249">
        <v>22</v>
      </c>
      <c r="I143" s="250"/>
      <c r="J143" s="251">
        <f>ROUND(I143*H143,2)</f>
        <v>0</v>
      </c>
      <c r="K143" s="252"/>
      <c r="L143" s="45"/>
      <c r="M143" s="253" t="s">
        <v>1</v>
      </c>
      <c r="N143" s="254" t="s">
        <v>38</v>
      </c>
      <c r="O143" s="92"/>
      <c r="P143" s="255">
        <f>O143*H143</f>
        <v>0</v>
      </c>
      <c r="Q143" s="255">
        <v>0</v>
      </c>
      <c r="R143" s="255">
        <f>Q143*H143</f>
        <v>0</v>
      </c>
      <c r="S143" s="255">
        <v>0</v>
      </c>
      <c r="T143" s="256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57" t="s">
        <v>166</v>
      </c>
      <c r="AT143" s="257" t="s">
        <v>162</v>
      </c>
      <c r="AU143" s="257" t="s">
        <v>81</v>
      </c>
      <c r="AY143" s="18" t="s">
        <v>160</v>
      </c>
      <c r="BE143" s="258">
        <f>IF(N143="základní",J143,0)</f>
        <v>0</v>
      </c>
      <c r="BF143" s="258">
        <f>IF(N143="snížená",J143,0)</f>
        <v>0</v>
      </c>
      <c r="BG143" s="258">
        <f>IF(N143="zákl. přenesená",J143,0)</f>
        <v>0</v>
      </c>
      <c r="BH143" s="258">
        <f>IF(N143="sníž. přenesená",J143,0)</f>
        <v>0</v>
      </c>
      <c r="BI143" s="258">
        <f>IF(N143="nulová",J143,0)</f>
        <v>0</v>
      </c>
      <c r="BJ143" s="18" t="s">
        <v>77</v>
      </c>
      <c r="BK143" s="258">
        <f>ROUND(I143*H143,2)</f>
        <v>0</v>
      </c>
      <c r="BL143" s="18" t="s">
        <v>166</v>
      </c>
      <c r="BM143" s="257" t="s">
        <v>2144</v>
      </c>
    </row>
    <row r="144" s="2" customFormat="1" ht="16.5" customHeight="1">
      <c r="A144" s="39"/>
      <c r="B144" s="40"/>
      <c r="C144" s="245" t="s">
        <v>8</v>
      </c>
      <c r="D144" s="245" t="s">
        <v>162</v>
      </c>
      <c r="E144" s="246" t="s">
        <v>2145</v>
      </c>
      <c r="F144" s="247" t="s">
        <v>2146</v>
      </c>
      <c r="G144" s="248" t="s">
        <v>227</v>
      </c>
      <c r="H144" s="249">
        <v>254</v>
      </c>
      <c r="I144" s="250"/>
      <c r="J144" s="251">
        <f>ROUND(I144*H144,2)</f>
        <v>0</v>
      </c>
      <c r="K144" s="252"/>
      <c r="L144" s="45"/>
      <c r="M144" s="253" t="s">
        <v>1</v>
      </c>
      <c r="N144" s="254" t="s">
        <v>38</v>
      </c>
      <c r="O144" s="92"/>
      <c r="P144" s="255">
        <f>O144*H144</f>
        <v>0</v>
      </c>
      <c r="Q144" s="255">
        <v>0</v>
      </c>
      <c r="R144" s="255">
        <f>Q144*H144</f>
        <v>0</v>
      </c>
      <c r="S144" s="255">
        <v>0</v>
      </c>
      <c r="T144" s="256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57" t="s">
        <v>166</v>
      </c>
      <c r="AT144" s="257" t="s">
        <v>162</v>
      </c>
      <c r="AU144" s="257" t="s">
        <v>81</v>
      </c>
      <c r="AY144" s="18" t="s">
        <v>160</v>
      </c>
      <c r="BE144" s="258">
        <f>IF(N144="základní",J144,0)</f>
        <v>0</v>
      </c>
      <c r="BF144" s="258">
        <f>IF(N144="snížená",J144,0)</f>
        <v>0</v>
      </c>
      <c r="BG144" s="258">
        <f>IF(N144="zákl. přenesená",J144,0)</f>
        <v>0</v>
      </c>
      <c r="BH144" s="258">
        <f>IF(N144="sníž. přenesená",J144,0)</f>
        <v>0</v>
      </c>
      <c r="BI144" s="258">
        <f>IF(N144="nulová",J144,0)</f>
        <v>0</v>
      </c>
      <c r="BJ144" s="18" t="s">
        <v>77</v>
      </c>
      <c r="BK144" s="258">
        <f>ROUND(I144*H144,2)</f>
        <v>0</v>
      </c>
      <c r="BL144" s="18" t="s">
        <v>166</v>
      </c>
      <c r="BM144" s="257" t="s">
        <v>2147</v>
      </c>
    </row>
    <row r="145" s="2" customFormat="1" ht="16.5" customHeight="1">
      <c r="A145" s="39"/>
      <c r="B145" s="40"/>
      <c r="C145" s="245" t="s">
        <v>258</v>
      </c>
      <c r="D145" s="245" t="s">
        <v>162</v>
      </c>
      <c r="E145" s="246" t="s">
        <v>2148</v>
      </c>
      <c r="F145" s="247" t="s">
        <v>2149</v>
      </c>
      <c r="G145" s="248" t="s">
        <v>941</v>
      </c>
      <c r="H145" s="249">
        <v>8</v>
      </c>
      <c r="I145" s="250"/>
      <c r="J145" s="251">
        <f>ROUND(I145*H145,2)</f>
        <v>0</v>
      </c>
      <c r="K145" s="252"/>
      <c r="L145" s="45"/>
      <c r="M145" s="253" t="s">
        <v>1</v>
      </c>
      <c r="N145" s="254" t="s">
        <v>38</v>
      </c>
      <c r="O145" s="92"/>
      <c r="P145" s="255">
        <f>O145*H145</f>
        <v>0</v>
      </c>
      <c r="Q145" s="255">
        <v>0</v>
      </c>
      <c r="R145" s="255">
        <f>Q145*H145</f>
        <v>0</v>
      </c>
      <c r="S145" s="255">
        <v>0</v>
      </c>
      <c r="T145" s="256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57" t="s">
        <v>166</v>
      </c>
      <c r="AT145" s="257" t="s">
        <v>162</v>
      </c>
      <c r="AU145" s="257" t="s">
        <v>81</v>
      </c>
      <c r="AY145" s="18" t="s">
        <v>160</v>
      </c>
      <c r="BE145" s="258">
        <f>IF(N145="základní",J145,0)</f>
        <v>0</v>
      </c>
      <c r="BF145" s="258">
        <f>IF(N145="snížená",J145,0)</f>
        <v>0</v>
      </c>
      <c r="BG145" s="258">
        <f>IF(N145="zákl. přenesená",J145,0)</f>
        <v>0</v>
      </c>
      <c r="BH145" s="258">
        <f>IF(N145="sníž. přenesená",J145,0)</f>
        <v>0</v>
      </c>
      <c r="BI145" s="258">
        <f>IF(N145="nulová",J145,0)</f>
        <v>0</v>
      </c>
      <c r="BJ145" s="18" t="s">
        <v>77</v>
      </c>
      <c r="BK145" s="258">
        <f>ROUND(I145*H145,2)</f>
        <v>0</v>
      </c>
      <c r="BL145" s="18" t="s">
        <v>166</v>
      </c>
      <c r="BM145" s="257" t="s">
        <v>2150</v>
      </c>
    </row>
    <row r="146" s="2" customFormat="1" ht="16.5" customHeight="1">
      <c r="A146" s="39"/>
      <c r="B146" s="40"/>
      <c r="C146" s="245" t="s">
        <v>263</v>
      </c>
      <c r="D146" s="245" t="s">
        <v>162</v>
      </c>
      <c r="E146" s="246" t="s">
        <v>2151</v>
      </c>
      <c r="F146" s="247" t="s">
        <v>2152</v>
      </c>
      <c r="G146" s="248" t="s">
        <v>941</v>
      </c>
      <c r="H146" s="249">
        <v>12</v>
      </c>
      <c r="I146" s="250"/>
      <c r="J146" s="251">
        <f>ROUND(I146*H146,2)</f>
        <v>0</v>
      </c>
      <c r="K146" s="252"/>
      <c r="L146" s="45"/>
      <c r="M146" s="253" t="s">
        <v>1</v>
      </c>
      <c r="N146" s="254" t="s">
        <v>38</v>
      </c>
      <c r="O146" s="92"/>
      <c r="P146" s="255">
        <f>O146*H146</f>
        <v>0</v>
      </c>
      <c r="Q146" s="255">
        <v>0</v>
      </c>
      <c r="R146" s="255">
        <f>Q146*H146</f>
        <v>0</v>
      </c>
      <c r="S146" s="255">
        <v>0</v>
      </c>
      <c r="T146" s="256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57" t="s">
        <v>166</v>
      </c>
      <c r="AT146" s="257" t="s">
        <v>162</v>
      </c>
      <c r="AU146" s="257" t="s">
        <v>81</v>
      </c>
      <c r="AY146" s="18" t="s">
        <v>160</v>
      </c>
      <c r="BE146" s="258">
        <f>IF(N146="základní",J146,0)</f>
        <v>0</v>
      </c>
      <c r="BF146" s="258">
        <f>IF(N146="snížená",J146,0)</f>
        <v>0</v>
      </c>
      <c r="BG146" s="258">
        <f>IF(N146="zákl. přenesená",J146,0)</f>
        <v>0</v>
      </c>
      <c r="BH146" s="258">
        <f>IF(N146="sníž. přenesená",J146,0)</f>
        <v>0</v>
      </c>
      <c r="BI146" s="258">
        <f>IF(N146="nulová",J146,0)</f>
        <v>0</v>
      </c>
      <c r="BJ146" s="18" t="s">
        <v>77</v>
      </c>
      <c r="BK146" s="258">
        <f>ROUND(I146*H146,2)</f>
        <v>0</v>
      </c>
      <c r="BL146" s="18" t="s">
        <v>166</v>
      </c>
      <c r="BM146" s="257" t="s">
        <v>2153</v>
      </c>
    </row>
    <row r="147" s="2" customFormat="1" ht="16.5" customHeight="1">
      <c r="A147" s="39"/>
      <c r="B147" s="40"/>
      <c r="C147" s="245" t="s">
        <v>269</v>
      </c>
      <c r="D147" s="245" t="s">
        <v>162</v>
      </c>
      <c r="E147" s="246" t="s">
        <v>2154</v>
      </c>
      <c r="F147" s="247" t="s">
        <v>2155</v>
      </c>
      <c r="G147" s="248" t="s">
        <v>941</v>
      </c>
      <c r="H147" s="249">
        <v>7</v>
      </c>
      <c r="I147" s="250"/>
      <c r="J147" s="251">
        <f>ROUND(I147*H147,2)</f>
        <v>0</v>
      </c>
      <c r="K147" s="252"/>
      <c r="L147" s="45"/>
      <c r="M147" s="253" t="s">
        <v>1</v>
      </c>
      <c r="N147" s="254" t="s">
        <v>38</v>
      </c>
      <c r="O147" s="92"/>
      <c r="P147" s="255">
        <f>O147*H147</f>
        <v>0</v>
      </c>
      <c r="Q147" s="255">
        <v>0</v>
      </c>
      <c r="R147" s="255">
        <f>Q147*H147</f>
        <v>0</v>
      </c>
      <c r="S147" s="255">
        <v>0</v>
      </c>
      <c r="T147" s="256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57" t="s">
        <v>166</v>
      </c>
      <c r="AT147" s="257" t="s">
        <v>162</v>
      </c>
      <c r="AU147" s="257" t="s">
        <v>81</v>
      </c>
      <c r="AY147" s="18" t="s">
        <v>160</v>
      </c>
      <c r="BE147" s="258">
        <f>IF(N147="základní",J147,0)</f>
        <v>0</v>
      </c>
      <c r="BF147" s="258">
        <f>IF(N147="snížená",J147,0)</f>
        <v>0</v>
      </c>
      <c r="BG147" s="258">
        <f>IF(N147="zákl. přenesená",J147,0)</f>
        <v>0</v>
      </c>
      <c r="BH147" s="258">
        <f>IF(N147="sníž. přenesená",J147,0)</f>
        <v>0</v>
      </c>
      <c r="BI147" s="258">
        <f>IF(N147="nulová",J147,0)</f>
        <v>0</v>
      </c>
      <c r="BJ147" s="18" t="s">
        <v>77</v>
      </c>
      <c r="BK147" s="258">
        <f>ROUND(I147*H147,2)</f>
        <v>0</v>
      </c>
      <c r="BL147" s="18" t="s">
        <v>166</v>
      </c>
      <c r="BM147" s="257" t="s">
        <v>2156</v>
      </c>
    </row>
    <row r="148" s="2" customFormat="1" ht="16.5" customHeight="1">
      <c r="A148" s="39"/>
      <c r="B148" s="40"/>
      <c r="C148" s="245" t="s">
        <v>274</v>
      </c>
      <c r="D148" s="245" t="s">
        <v>162</v>
      </c>
      <c r="E148" s="246" t="s">
        <v>2157</v>
      </c>
      <c r="F148" s="247" t="s">
        <v>2158</v>
      </c>
      <c r="G148" s="248" t="s">
        <v>941</v>
      </c>
      <c r="H148" s="249">
        <v>24</v>
      </c>
      <c r="I148" s="250"/>
      <c r="J148" s="251">
        <f>ROUND(I148*H148,2)</f>
        <v>0</v>
      </c>
      <c r="K148" s="252"/>
      <c r="L148" s="45"/>
      <c r="M148" s="253" t="s">
        <v>1</v>
      </c>
      <c r="N148" s="254" t="s">
        <v>38</v>
      </c>
      <c r="O148" s="92"/>
      <c r="P148" s="255">
        <f>O148*H148</f>
        <v>0</v>
      </c>
      <c r="Q148" s="255">
        <v>0</v>
      </c>
      <c r="R148" s="255">
        <f>Q148*H148</f>
        <v>0</v>
      </c>
      <c r="S148" s="255">
        <v>0</v>
      </c>
      <c r="T148" s="256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57" t="s">
        <v>166</v>
      </c>
      <c r="AT148" s="257" t="s">
        <v>162</v>
      </c>
      <c r="AU148" s="257" t="s">
        <v>81</v>
      </c>
      <c r="AY148" s="18" t="s">
        <v>160</v>
      </c>
      <c r="BE148" s="258">
        <f>IF(N148="základní",J148,0)</f>
        <v>0</v>
      </c>
      <c r="BF148" s="258">
        <f>IF(N148="snížená",J148,0)</f>
        <v>0</v>
      </c>
      <c r="BG148" s="258">
        <f>IF(N148="zákl. přenesená",J148,0)</f>
        <v>0</v>
      </c>
      <c r="BH148" s="258">
        <f>IF(N148="sníž. přenesená",J148,0)</f>
        <v>0</v>
      </c>
      <c r="BI148" s="258">
        <f>IF(N148="nulová",J148,0)</f>
        <v>0</v>
      </c>
      <c r="BJ148" s="18" t="s">
        <v>77</v>
      </c>
      <c r="BK148" s="258">
        <f>ROUND(I148*H148,2)</f>
        <v>0</v>
      </c>
      <c r="BL148" s="18" t="s">
        <v>166</v>
      </c>
      <c r="BM148" s="257" t="s">
        <v>2159</v>
      </c>
    </row>
    <row r="149" s="2" customFormat="1" ht="16.5" customHeight="1">
      <c r="A149" s="39"/>
      <c r="B149" s="40"/>
      <c r="C149" s="245" t="s">
        <v>279</v>
      </c>
      <c r="D149" s="245" t="s">
        <v>162</v>
      </c>
      <c r="E149" s="246" t="s">
        <v>2160</v>
      </c>
      <c r="F149" s="247" t="s">
        <v>2161</v>
      </c>
      <c r="G149" s="248" t="s">
        <v>941</v>
      </c>
      <c r="H149" s="249">
        <v>6</v>
      </c>
      <c r="I149" s="250"/>
      <c r="J149" s="251">
        <f>ROUND(I149*H149,2)</f>
        <v>0</v>
      </c>
      <c r="K149" s="252"/>
      <c r="L149" s="45"/>
      <c r="M149" s="253" t="s">
        <v>1</v>
      </c>
      <c r="N149" s="254" t="s">
        <v>38</v>
      </c>
      <c r="O149" s="92"/>
      <c r="P149" s="255">
        <f>O149*H149</f>
        <v>0</v>
      </c>
      <c r="Q149" s="255">
        <v>0</v>
      </c>
      <c r="R149" s="255">
        <f>Q149*H149</f>
        <v>0</v>
      </c>
      <c r="S149" s="255">
        <v>0</v>
      </c>
      <c r="T149" s="256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57" t="s">
        <v>166</v>
      </c>
      <c r="AT149" s="257" t="s">
        <v>162</v>
      </c>
      <c r="AU149" s="257" t="s">
        <v>81</v>
      </c>
      <c r="AY149" s="18" t="s">
        <v>160</v>
      </c>
      <c r="BE149" s="258">
        <f>IF(N149="základní",J149,0)</f>
        <v>0</v>
      </c>
      <c r="BF149" s="258">
        <f>IF(N149="snížená",J149,0)</f>
        <v>0</v>
      </c>
      <c r="BG149" s="258">
        <f>IF(N149="zákl. přenesená",J149,0)</f>
        <v>0</v>
      </c>
      <c r="BH149" s="258">
        <f>IF(N149="sníž. přenesená",J149,0)</f>
        <v>0</v>
      </c>
      <c r="BI149" s="258">
        <f>IF(N149="nulová",J149,0)</f>
        <v>0</v>
      </c>
      <c r="BJ149" s="18" t="s">
        <v>77</v>
      </c>
      <c r="BK149" s="258">
        <f>ROUND(I149*H149,2)</f>
        <v>0</v>
      </c>
      <c r="BL149" s="18" t="s">
        <v>166</v>
      </c>
      <c r="BM149" s="257" t="s">
        <v>2162</v>
      </c>
    </row>
    <row r="150" s="2" customFormat="1" ht="16.5" customHeight="1">
      <c r="A150" s="39"/>
      <c r="B150" s="40"/>
      <c r="C150" s="245" t="s">
        <v>7</v>
      </c>
      <c r="D150" s="245" t="s">
        <v>162</v>
      </c>
      <c r="E150" s="246" t="s">
        <v>2163</v>
      </c>
      <c r="F150" s="247" t="s">
        <v>2164</v>
      </c>
      <c r="G150" s="248" t="s">
        <v>941</v>
      </c>
      <c r="H150" s="249">
        <v>12</v>
      </c>
      <c r="I150" s="250"/>
      <c r="J150" s="251">
        <f>ROUND(I150*H150,2)</f>
        <v>0</v>
      </c>
      <c r="K150" s="252"/>
      <c r="L150" s="45"/>
      <c r="M150" s="253" t="s">
        <v>1</v>
      </c>
      <c r="N150" s="254" t="s">
        <v>38</v>
      </c>
      <c r="O150" s="92"/>
      <c r="P150" s="255">
        <f>O150*H150</f>
        <v>0</v>
      </c>
      <c r="Q150" s="255">
        <v>0</v>
      </c>
      <c r="R150" s="255">
        <f>Q150*H150</f>
        <v>0</v>
      </c>
      <c r="S150" s="255">
        <v>0</v>
      </c>
      <c r="T150" s="256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57" t="s">
        <v>166</v>
      </c>
      <c r="AT150" s="257" t="s">
        <v>162</v>
      </c>
      <c r="AU150" s="257" t="s">
        <v>81</v>
      </c>
      <c r="AY150" s="18" t="s">
        <v>160</v>
      </c>
      <c r="BE150" s="258">
        <f>IF(N150="základní",J150,0)</f>
        <v>0</v>
      </c>
      <c r="BF150" s="258">
        <f>IF(N150="snížená",J150,0)</f>
        <v>0</v>
      </c>
      <c r="BG150" s="258">
        <f>IF(N150="zákl. přenesená",J150,0)</f>
        <v>0</v>
      </c>
      <c r="BH150" s="258">
        <f>IF(N150="sníž. přenesená",J150,0)</f>
        <v>0</v>
      </c>
      <c r="BI150" s="258">
        <f>IF(N150="nulová",J150,0)</f>
        <v>0</v>
      </c>
      <c r="BJ150" s="18" t="s">
        <v>77</v>
      </c>
      <c r="BK150" s="258">
        <f>ROUND(I150*H150,2)</f>
        <v>0</v>
      </c>
      <c r="BL150" s="18" t="s">
        <v>166</v>
      </c>
      <c r="BM150" s="257" t="s">
        <v>2165</v>
      </c>
    </row>
    <row r="151" s="2" customFormat="1" ht="16.5" customHeight="1">
      <c r="A151" s="39"/>
      <c r="B151" s="40"/>
      <c r="C151" s="245" t="s">
        <v>285</v>
      </c>
      <c r="D151" s="245" t="s">
        <v>162</v>
      </c>
      <c r="E151" s="246" t="s">
        <v>2166</v>
      </c>
      <c r="F151" s="247" t="s">
        <v>2167</v>
      </c>
      <c r="G151" s="248" t="s">
        <v>941</v>
      </c>
      <c r="H151" s="249">
        <v>9</v>
      </c>
      <c r="I151" s="250"/>
      <c r="J151" s="251">
        <f>ROUND(I151*H151,2)</f>
        <v>0</v>
      </c>
      <c r="K151" s="252"/>
      <c r="L151" s="45"/>
      <c r="M151" s="253" t="s">
        <v>1</v>
      </c>
      <c r="N151" s="254" t="s">
        <v>38</v>
      </c>
      <c r="O151" s="92"/>
      <c r="P151" s="255">
        <f>O151*H151</f>
        <v>0</v>
      </c>
      <c r="Q151" s="255">
        <v>0</v>
      </c>
      <c r="R151" s="255">
        <f>Q151*H151</f>
        <v>0</v>
      </c>
      <c r="S151" s="255">
        <v>0</v>
      </c>
      <c r="T151" s="256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57" t="s">
        <v>166</v>
      </c>
      <c r="AT151" s="257" t="s">
        <v>162</v>
      </c>
      <c r="AU151" s="257" t="s">
        <v>81</v>
      </c>
      <c r="AY151" s="18" t="s">
        <v>160</v>
      </c>
      <c r="BE151" s="258">
        <f>IF(N151="základní",J151,0)</f>
        <v>0</v>
      </c>
      <c r="BF151" s="258">
        <f>IF(N151="snížená",J151,0)</f>
        <v>0</v>
      </c>
      <c r="BG151" s="258">
        <f>IF(N151="zákl. přenesená",J151,0)</f>
        <v>0</v>
      </c>
      <c r="BH151" s="258">
        <f>IF(N151="sníž. přenesená",J151,0)</f>
        <v>0</v>
      </c>
      <c r="BI151" s="258">
        <f>IF(N151="nulová",J151,0)</f>
        <v>0</v>
      </c>
      <c r="BJ151" s="18" t="s">
        <v>77</v>
      </c>
      <c r="BK151" s="258">
        <f>ROUND(I151*H151,2)</f>
        <v>0</v>
      </c>
      <c r="BL151" s="18" t="s">
        <v>166</v>
      </c>
      <c r="BM151" s="257" t="s">
        <v>2168</v>
      </c>
    </row>
    <row r="152" s="2" customFormat="1" ht="16.5" customHeight="1">
      <c r="A152" s="39"/>
      <c r="B152" s="40"/>
      <c r="C152" s="245" t="s">
        <v>287</v>
      </c>
      <c r="D152" s="245" t="s">
        <v>162</v>
      </c>
      <c r="E152" s="246" t="s">
        <v>2169</v>
      </c>
      <c r="F152" s="247" t="s">
        <v>2170</v>
      </c>
      <c r="G152" s="248" t="s">
        <v>941</v>
      </c>
      <c r="H152" s="249">
        <v>10</v>
      </c>
      <c r="I152" s="250"/>
      <c r="J152" s="251">
        <f>ROUND(I152*H152,2)</f>
        <v>0</v>
      </c>
      <c r="K152" s="252"/>
      <c r="L152" s="45"/>
      <c r="M152" s="253" t="s">
        <v>1</v>
      </c>
      <c r="N152" s="254" t="s">
        <v>38</v>
      </c>
      <c r="O152" s="92"/>
      <c r="P152" s="255">
        <f>O152*H152</f>
        <v>0</v>
      </c>
      <c r="Q152" s="255">
        <v>0</v>
      </c>
      <c r="R152" s="255">
        <f>Q152*H152</f>
        <v>0</v>
      </c>
      <c r="S152" s="255">
        <v>0</v>
      </c>
      <c r="T152" s="256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57" t="s">
        <v>166</v>
      </c>
      <c r="AT152" s="257" t="s">
        <v>162</v>
      </c>
      <c r="AU152" s="257" t="s">
        <v>81</v>
      </c>
      <c r="AY152" s="18" t="s">
        <v>160</v>
      </c>
      <c r="BE152" s="258">
        <f>IF(N152="základní",J152,0)</f>
        <v>0</v>
      </c>
      <c r="BF152" s="258">
        <f>IF(N152="snížená",J152,0)</f>
        <v>0</v>
      </c>
      <c r="BG152" s="258">
        <f>IF(N152="zákl. přenesená",J152,0)</f>
        <v>0</v>
      </c>
      <c r="BH152" s="258">
        <f>IF(N152="sníž. přenesená",J152,0)</f>
        <v>0</v>
      </c>
      <c r="BI152" s="258">
        <f>IF(N152="nulová",J152,0)</f>
        <v>0</v>
      </c>
      <c r="BJ152" s="18" t="s">
        <v>77</v>
      </c>
      <c r="BK152" s="258">
        <f>ROUND(I152*H152,2)</f>
        <v>0</v>
      </c>
      <c r="BL152" s="18" t="s">
        <v>166</v>
      </c>
      <c r="BM152" s="257" t="s">
        <v>2171</v>
      </c>
    </row>
    <row r="153" s="2" customFormat="1" ht="16.5" customHeight="1">
      <c r="A153" s="39"/>
      <c r="B153" s="40"/>
      <c r="C153" s="245" t="s">
        <v>293</v>
      </c>
      <c r="D153" s="245" t="s">
        <v>162</v>
      </c>
      <c r="E153" s="246" t="s">
        <v>2172</v>
      </c>
      <c r="F153" s="247" t="s">
        <v>2173</v>
      </c>
      <c r="G153" s="248" t="s">
        <v>941</v>
      </c>
      <c r="H153" s="249">
        <v>54</v>
      </c>
      <c r="I153" s="250"/>
      <c r="J153" s="251">
        <f>ROUND(I153*H153,2)</f>
        <v>0</v>
      </c>
      <c r="K153" s="252"/>
      <c r="L153" s="45"/>
      <c r="M153" s="253" t="s">
        <v>1</v>
      </c>
      <c r="N153" s="254" t="s">
        <v>38</v>
      </c>
      <c r="O153" s="92"/>
      <c r="P153" s="255">
        <f>O153*H153</f>
        <v>0</v>
      </c>
      <c r="Q153" s="255">
        <v>0</v>
      </c>
      <c r="R153" s="255">
        <f>Q153*H153</f>
        <v>0</v>
      </c>
      <c r="S153" s="255">
        <v>0</v>
      </c>
      <c r="T153" s="256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57" t="s">
        <v>166</v>
      </c>
      <c r="AT153" s="257" t="s">
        <v>162</v>
      </c>
      <c r="AU153" s="257" t="s">
        <v>81</v>
      </c>
      <c r="AY153" s="18" t="s">
        <v>160</v>
      </c>
      <c r="BE153" s="258">
        <f>IF(N153="základní",J153,0)</f>
        <v>0</v>
      </c>
      <c r="BF153" s="258">
        <f>IF(N153="snížená",J153,0)</f>
        <v>0</v>
      </c>
      <c r="BG153" s="258">
        <f>IF(N153="zákl. přenesená",J153,0)</f>
        <v>0</v>
      </c>
      <c r="BH153" s="258">
        <f>IF(N153="sníž. přenesená",J153,0)</f>
        <v>0</v>
      </c>
      <c r="BI153" s="258">
        <f>IF(N153="nulová",J153,0)</f>
        <v>0</v>
      </c>
      <c r="BJ153" s="18" t="s">
        <v>77</v>
      </c>
      <c r="BK153" s="258">
        <f>ROUND(I153*H153,2)</f>
        <v>0</v>
      </c>
      <c r="BL153" s="18" t="s">
        <v>166</v>
      </c>
      <c r="BM153" s="257" t="s">
        <v>2174</v>
      </c>
    </row>
    <row r="154" s="2" customFormat="1" ht="16.5" customHeight="1">
      <c r="A154" s="39"/>
      <c r="B154" s="40"/>
      <c r="C154" s="245" t="s">
        <v>298</v>
      </c>
      <c r="D154" s="245" t="s">
        <v>162</v>
      </c>
      <c r="E154" s="246" t="s">
        <v>2175</v>
      </c>
      <c r="F154" s="247" t="s">
        <v>2176</v>
      </c>
      <c r="G154" s="248" t="s">
        <v>941</v>
      </c>
      <c r="H154" s="249">
        <v>192</v>
      </c>
      <c r="I154" s="250"/>
      <c r="J154" s="251">
        <f>ROUND(I154*H154,2)</f>
        <v>0</v>
      </c>
      <c r="K154" s="252"/>
      <c r="L154" s="45"/>
      <c r="M154" s="253" t="s">
        <v>1</v>
      </c>
      <c r="N154" s="254" t="s">
        <v>38</v>
      </c>
      <c r="O154" s="92"/>
      <c r="P154" s="255">
        <f>O154*H154</f>
        <v>0</v>
      </c>
      <c r="Q154" s="255">
        <v>0</v>
      </c>
      <c r="R154" s="255">
        <f>Q154*H154</f>
        <v>0</v>
      </c>
      <c r="S154" s="255">
        <v>0</v>
      </c>
      <c r="T154" s="256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57" t="s">
        <v>166</v>
      </c>
      <c r="AT154" s="257" t="s">
        <v>162</v>
      </c>
      <c r="AU154" s="257" t="s">
        <v>81</v>
      </c>
      <c r="AY154" s="18" t="s">
        <v>160</v>
      </c>
      <c r="BE154" s="258">
        <f>IF(N154="základní",J154,0)</f>
        <v>0</v>
      </c>
      <c r="BF154" s="258">
        <f>IF(N154="snížená",J154,0)</f>
        <v>0</v>
      </c>
      <c r="BG154" s="258">
        <f>IF(N154="zákl. přenesená",J154,0)</f>
        <v>0</v>
      </c>
      <c r="BH154" s="258">
        <f>IF(N154="sníž. přenesená",J154,0)</f>
        <v>0</v>
      </c>
      <c r="BI154" s="258">
        <f>IF(N154="nulová",J154,0)</f>
        <v>0</v>
      </c>
      <c r="BJ154" s="18" t="s">
        <v>77</v>
      </c>
      <c r="BK154" s="258">
        <f>ROUND(I154*H154,2)</f>
        <v>0</v>
      </c>
      <c r="BL154" s="18" t="s">
        <v>166</v>
      </c>
      <c r="BM154" s="257" t="s">
        <v>2177</v>
      </c>
    </row>
    <row r="155" s="2" customFormat="1" ht="16.5" customHeight="1">
      <c r="A155" s="39"/>
      <c r="B155" s="40"/>
      <c r="C155" s="245" t="s">
        <v>304</v>
      </c>
      <c r="D155" s="245" t="s">
        <v>162</v>
      </c>
      <c r="E155" s="246" t="s">
        <v>2178</v>
      </c>
      <c r="F155" s="247" t="s">
        <v>2179</v>
      </c>
      <c r="G155" s="248" t="s">
        <v>941</v>
      </c>
      <c r="H155" s="249">
        <v>4</v>
      </c>
      <c r="I155" s="250"/>
      <c r="J155" s="251">
        <f>ROUND(I155*H155,2)</f>
        <v>0</v>
      </c>
      <c r="K155" s="252"/>
      <c r="L155" s="45"/>
      <c r="M155" s="253" t="s">
        <v>1</v>
      </c>
      <c r="N155" s="254" t="s">
        <v>38</v>
      </c>
      <c r="O155" s="92"/>
      <c r="P155" s="255">
        <f>O155*H155</f>
        <v>0</v>
      </c>
      <c r="Q155" s="255">
        <v>0</v>
      </c>
      <c r="R155" s="255">
        <f>Q155*H155</f>
        <v>0</v>
      </c>
      <c r="S155" s="255">
        <v>0</v>
      </c>
      <c r="T155" s="256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57" t="s">
        <v>166</v>
      </c>
      <c r="AT155" s="257" t="s">
        <v>162</v>
      </c>
      <c r="AU155" s="257" t="s">
        <v>81</v>
      </c>
      <c r="AY155" s="18" t="s">
        <v>160</v>
      </c>
      <c r="BE155" s="258">
        <f>IF(N155="základní",J155,0)</f>
        <v>0</v>
      </c>
      <c r="BF155" s="258">
        <f>IF(N155="snížená",J155,0)</f>
        <v>0</v>
      </c>
      <c r="BG155" s="258">
        <f>IF(N155="zákl. přenesená",J155,0)</f>
        <v>0</v>
      </c>
      <c r="BH155" s="258">
        <f>IF(N155="sníž. přenesená",J155,0)</f>
        <v>0</v>
      </c>
      <c r="BI155" s="258">
        <f>IF(N155="nulová",J155,0)</f>
        <v>0</v>
      </c>
      <c r="BJ155" s="18" t="s">
        <v>77</v>
      </c>
      <c r="BK155" s="258">
        <f>ROUND(I155*H155,2)</f>
        <v>0</v>
      </c>
      <c r="BL155" s="18" t="s">
        <v>166</v>
      </c>
      <c r="BM155" s="257" t="s">
        <v>2180</v>
      </c>
    </row>
    <row r="156" s="2" customFormat="1" ht="16.5" customHeight="1">
      <c r="A156" s="39"/>
      <c r="B156" s="40"/>
      <c r="C156" s="245" t="s">
        <v>309</v>
      </c>
      <c r="D156" s="245" t="s">
        <v>162</v>
      </c>
      <c r="E156" s="246" t="s">
        <v>2181</v>
      </c>
      <c r="F156" s="247" t="s">
        <v>2182</v>
      </c>
      <c r="G156" s="248" t="s">
        <v>941</v>
      </c>
      <c r="H156" s="249">
        <v>6</v>
      </c>
      <c r="I156" s="250"/>
      <c r="J156" s="251">
        <f>ROUND(I156*H156,2)</f>
        <v>0</v>
      </c>
      <c r="K156" s="252"/>
      <c r="L156" s="45"/>
      <c r="M156" s="253" t="s">
        <v>1</v>
      </c>
      <c r="N156" s="254" t="s">
        <v>38</v>
      </c>
      <c r="O156" s="92"/>
      <c r="P156" s="255">
        <f>O156*H156</f>
        <v>0</v>
      </c>
      <c r="Q156" s="255">
        <v>0</v>
      </c>
      <c r="R156" s="255">
        <f>Q156*H156</f>
        <v>0</v>
      </c>
      <c r="S156" s="255">
        <v>0</v>
      </c>
      <c r="T156" s="256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57" t="s">
        <v>166</v>
      </c>
      <c r="AT156" s="257" t="s">
        <v>162</v>
      </c>
      <c r="AU156" s="257" t="s">
        <v>81</v>
      </c>
      <c r="AY156" s="18" t="s">
        <v>160</v>
      </c>
      <c r="BE156" s="258">
        <f>IF(N156="základní",J156,0)</f>
        <v>0</v>
      </c>
      <c r="BF156" s="258">
        <f>IF(N156="snížená",J156,0)</f>
        <v>0</v>
      </c>
      <c r="BG156" s="258">
        <f>IF(N156="zákl. přenesená",J156,0)</f>
        <v>0</v>
      </c>
      <c r="BH156" s="258">
        <f>IF(N156="sníž. přenesená",J156,0)</f>
        <v>0</v>
      </c>
      <c r="BI156" s="258">
        <f>IF(N156="nulová",J156,0)</f>
        <v>0</v>
      </c>
      <c r="BJ156" s="18" t="s">
        <v>77</v>
      </c>
      <c r="BK156" s="258">
        <f>ROUND(I156*H156,2)</f>
        <v>0</v>
      </c>
      <c r="BL156" s="18" t="s">
        <v>166</v>
      </c>
      <c r="BM156" s="257" t="s">
        <v>2183</v>
      </c>
    </row>
    <row r="157" s="2" customFormat="1" ht="16.5" customHeight="1">
      <c r="A157" s="39"/>
      <c r="B157" s="40"/>
      <c r="C157" s="245" t="s">
        <v>319</v>
      </c>
      <c r="D157" s="245" t="s">
        <v>162</v>
      </c>
      <c r="E157" s="246" t="s">
        <v>2184</v>
      </c>
      <c r="F157" s="247" t="s">
        <v>2185</v>
      </c>
      <c r="G157" s="248" t="s">
        <v>941</v>
      </c>
      <c r="H157" s="249">
        <v>7</v>
      </c>
      <c r="I157" s="250"/>
      <c r="J157" s="251">
        <f>ROUND(I157*H157,2)</f>
        <v>0</v>
      </c>
      <c r="K157" s="252"/>
      <c r="L157" s="45"/>
      <c r="M157" s="253" t="s">
        <v>1</v>
      </c>
      <c r="N157" s="254" t="s">
        <v>38</v>
      </c>
      <c r="O157" s="92"/>
      <c r="P157" s="255">
        <f>O157*H157</f>
        <v>0</v>
      </c>
      <c r="Q157" s="255">
        <v>0</v>
      </c>
      <c r="R157" s="255">
        <f>Q157*H157</f>
        <v>0</v>
      </c>
      <c r="S157" s="255">
        <v>0</v>
      </c>
      <c r="T157" s="256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57" t="s">
        <v>166</v>
      </c>
      <c r="AT157" s="257" t="s">
        <v>162</v>
      </c>
      <c r="AU157" s="257" t="s">
        <v>81</v>
      </c>
      <c r="AY157" s="18" t="s">
        <v>160</v>
      </c>
      <c r="BE157" s="258">
        <f>IF(N157="základní",J157,0)</f>
        <v>0</v>
      </c>
      <c r="BF157" s="258">
        <f>IF(N157="snížená",J157,0)</f>
        <v>0</v>
      </c>
      <c r="BG157" s="258">
        <f>IF(N157="zákl. přenesená",J157,0)</f>
        <v>0</v>
      </c>
      <c r="BH157" s="258">
        <f>IF(N157="sníž. přenesená",J157,0)</f>
        <v>0</v>
      </c>
      <c r="BI157" s="258">
        <f>IF(N157="nulová",J157,0)</f>
        <v>0</v>
      </c>
      <c r="BJ157" s="18" t="s">
        <v>77</v>
      </c>
      <c r="BK157" s="258">
        <f>ROUND(I157*H157,2)</f>
        <v>0</v>
      </c>
      <c r="BL157" s="18" t="s">
        <v>166</v>
      </c>
      <c r="BM157" s="257" t="s">
        <v>2186</v>
      </c>
    </row>
    <row r="158" s="2" customFormat="1" ht="16.5" customHeight="1">
      <c r="A158" s="39"/>
      <c r="B158" s="40"/>
      <c r="C158" s="245" t="s">
        <v>324</v>
      </c>
      <c r="D158" s="245" t="s">
        <v>162</v>
      </c>
      <c r="E158" s="246" t="s">
        <v>2187</v>
      </c>
      <c r="F158" s="247" t="s">
        <v>2188</v>
      </c>
      <c r="G158" s="248" t="s">
        <v>941</v>
      </c>
      <c r="H158" s="249">
        <v>14</v>
      </c>
      <c r="I158" s="250"/>
      <c r="J158" s="251">
        <f>ROUND(I158*H158,2)</f>
        <v>0</v>
      </c>
      <c r="K158" s="252"/>
      <c r="L158" s="45"/>
      <c r="M158" s="253" t="s">
        <v>1</v>
      </c>
      <c r="N158" s="254" t="s">
        <v>38</v>
      </c>
      <c r="O158" s="92"/>
      <c r="P158" s="255">
        <f>O158*H158</f>
        <v>0</v>
      </c>
      <c r="Q158" s="255">
        <v>0</v>
      </c>
      <c r="R158" s="255">
        <f>Q158*H158</f>
        <v>0</v>
      </c>
      <c r="S158" s="255">
        <v>0</v>
      </c>
      <c r="T158" s="256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57" t="s">
        <v>166</v>
      </c>
      <c r="AT158" s="257" t="s">
        <v>162</v>
      </c>
      <c r="AU158" s="257" t="s">
        <v>81</v>
      </c>
      <c r="AY158" s="18" t="s">
        <v>160</v>
      </c>
      <c r="BE158" s="258">
        <f>IF(N158="základní",J158,0)</f>
        <v>0</v>
      </c>
      <c r="BF158" s="258">
        <f>IF(N158="snížená",J158,0)</f>
        <v>0</v>
      </c>
      <c r="BG158" s="258">
        <f>IF(N158="zákl. přenesená",J158,0)</f>
        <v>0</v>
      </c>
      <c r="BH158" s="258">
        <f>IF(N158="sníž. přenesená",J158,0)</f>
        <v>0</v>
      </c>
      <c r="BI158" s="258">
        <f>IF(N158="nulová",J158,0)</f>
        <v>0</v>
      </c>
      <c r="BJ158" s="18" t="s">
        <v>77</v>
      </c>
      <c r="BK158" s="258">
        <f>ROUND(I158*H158,2)</f>
        <v>0</v>
      </c>
      <c r="BL158" s="18" t="s">
        <v>166</v>
      </c>
      <c r="BM158" s="257" t="s">
        <v>2189</v>
      </c>
    </row>
    <row r="159" s="2" customFormat="1" ht="16.5" customHeight="1">
      <c r="A159" s="39"/>
      <c r="B159" s="40"/>
      <c r="C159" s="245" t="s">
        <v>334</v>
      </c>
      <c r="D159" s="245" t="s">
        <v>162</v>
      </c>
      <c r="E159" s="246" t="s">
        <v>2190</v>
      </c>
      <c r="F159" s="247" t="s">
        <v>2191</v>
      </c>
      <c r="G159" s="248" t="s">
        <v>941</v>
      </c>
      <c r="H159" s="249">
        <v>7</v>
      </c>
      <c r="I159" s="250"/>
      <c r="J159" s="251">
        <f>ROUND(I159*H159,2)</f>
        <v>0</v>
      </c>
      <c r="K159" s="252"/>
      <c r="L159" s="45"/>
      <c r="M159" s="253" t="s">
        <v>1</v>
      </c>
      <c r="N159" s="254" t="s">
        <v>38</v>
      </c>
      <c r="O159" s="92"/>
      <c r="P159" s="255">
        <f>O159*H159</f>
        <v>0</v>
      </c>
      <c r="Q159" s="255">
        <v>0</v>
      </c>
      <c r="R159" s="255">
        <f>Q159*H159</f>
        <v>0</v>
      </c>
      <c r="S159" s="255">
        <v>0</v>
      </c>
      <c r="T159" s="256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57" t="s">
        <v>166</v>
      </c>
      <c r="AT159" s="257" t="s">
        <v>162</v>
      </c>
      <c r="AU159" s="257" t="s">
        <v>81</v>
      </c>
      <c r="AY159" s="18" t="s">
        <v>160</v>
      </c>
      <c r="BE159" s="258">
        <f>IF(N159="základní",J159,0)</f>
        <v>0</v>
      </c>
      <c r="BF159" s="258">
        <f>IF(N159="snížená",J159,0)</f>
        <v>0</v>
      </c>
      <c r="BG159" s="258">
        <f>IF(N159="zákl. přenesená",J159,0)</f>
        <v>0</v>
      </c>
      <c r="BH159" s="258">
        <f>IF(N159="sníž. přenesená",J159,0)</f>
        <v>0</v>
      </c>
      <c r="BI159" s="258">
        <f>IF(N159="nulová",J159,0)</f>
        <v>0</v>
      </c>
      <c r="BJ159" s="18" t="s">
        <v>77</v>
      </c>
      <c r="BK159" s="258">
        <f>ROUND(I159*H159,2)</f>
        <v>0</v>
      </c>
      <c r="BL159" s="18" t="s">
        <v>166</v>
      </c>
      <c r="BM159" s="257" t="s">
        <v>2192</v>
      </c>
    </row>
    <row r="160" s="2" customFormat="1" ht="16.5" customHeight="1">
      <c r="A160" s="39"/>
      <c r="B160" s="40"/>
      <c r="C160" s="245" t="s">
        <v>339</v>
      </c>
      <c r="D160" s="245" t="s">
        <v>162</v>
      </c>
      <c r="E160" s="246" t="s">
        <v>2193</v>
      </c>
      <c r="F160" s="247" t="s">
        <v>2194</v>
      </c>
      <c r="G160" s="248" t="s">
        <v>941</v>
      </c>
      <c r="H160" s="249">
        <v>1</v>
      </c>
      <c r="I160" s="250"/>
      <c r="J160" s="251">
        <f>ROUND(I160*H160,2)</f>
        <v>0</v>
      </c>
      <c r="K160" s="252"/>
      <c r="L160" s="45"/>
      <c r="M160" s="253" t="s">
        <v>1</v>
      </c>
      <c r="N160" s="254" t="s">
        <v>38</v>
      </c>
      <c r="O160" s="92"/>
      <c r="P160" s="255">
        <f>O160*H160</f>
        <v>0</v>
      </c>
      <c r="Q160" s="255">
        <v>0</v>
      </c>
      <c r="R160" s="255">
        <f>Q160*H160</f>
        <v>0</v>
      </c>
      <c r="S160" s="255">
        <v>0</v>
      </c>
      <c r="T160" s="256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57" t="s">
        <v>166</v>
      </c>
      <c r="AT160" s="257" t="s">
        <v>162</v>
      </c>
      <c r="AU160" s="257" t="s">
        <v>81</v>
      </c>
      <c r="AY160" s="18" t="s">
        <v>160</v>
      </c>
      <c r="BE160" s="258">
        <f>IF(N160="základní",J160,0)</f>
        <v>0</v>
      </c>
      <c r="BF160" s="258">
        <f>IF(N160="snížená",J160,0)</f>
        <v>0</v>
      </c>
      <c r="BG160" s="258">
        <f>IF(N160="zákl. přenesená",J160,0)</f>
        <v>0</v>
      </c>
      <c r="BH160" s="258">
        <f>IF(N160="sníž. přenesená",J160,0)</f>
        <v>0</v>
      </c>
      <c r="BI160" s="258">
        <f>IF(N160="nulová",J160,0)</f>
        <v>0</v>
      </c>
      <c r="BJ160" s="18" t="s">
        <v>77</v>
      </c>
      <c r="BK160" s="258">
        <f>ROUND(I160*H160,2)</f>
        <v>0</v>
      </c>
      <c r="BL160" s="18" t="s">
        <v>166</v>
      </c>
      <c r="BM160" s="257" t="s">
        <v>2195</v>
      </c>
    </row>
    <row r="161" s="12" customFormat="1" ht="22.8" customHeight="1">
      <c r="A161" s="12"/>
      <c r="B161" s="229"/>
      <c r="C161" s="230"/>
      <c r="D161" s="231" t="s">
        <v>72</v>
      </c>
      <c r="E161" s="243" t="s">
        <v>2196</v>
      </c>
      <c r="F161" s="243" t="s">
        <v>2197</v>
      </c>
      <c r="G161" s="230"/>
      <c r="H161" s="230"/>
      <c r="I161" s="233"/>
      <c r="J161" s="244">
        <f>BK161</f>
        <v>0</v>
      </c>
      <c r="K161" s="230"/>
      <c r="L161" s="235"/>
      <c r="M161" s="236"/>
      <c r="N161" s="237"/>
      <c r="O161" s="237"/>
      <c r="P161" s="238">
        <f>SUM(P162:P172)</f>
        <v>0</v>
      </c>
      <c r="Q161" s="237"/>
      <c r="R161" s="238">
        <f>SUM(R162:R172)</f>
        <v>0</v>
      </c>
      <c r="S161" s="237"/>
      <c r="T161" s="239">
        <f>SUM(T162:T172)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40" t="s">
        <v>77</v>
      </c>
      <c r="AT161" s="241" t="s">
        <v>72</v>
      </c>
      <c r="AU161" s="241" t="s">
        <v>77</v>
      </c>
      <c r="AY161" s="240" t="s">
        <v>160</v>
      </c>
      <c r="BK161" s="242">
        <f>SUM(BK162:BK172)</f>
        <v>0</v>
      </c>
    </row>
    <row r="162" s="2" customFormat="1" ht="21.75" customHeight="1">
      <c r="A162" s="39"/>
      <c r="B162" s="40"/>
      <c r="C162" s="245" t="s">
        <v>343</v>
      </c>
      <c r="D162" s="245" t="s">
        <v>162</v>
      </c>
      <c r="E162" s="246" t="s">
        <v>237</v>
      </c>
      <c r="F162" s="247" t="s">
        <v>2198</v>
      </c>
      <c r="G162" s="248" t="s">
        <v>941</v>
      </c>
      <c r="H162" s="249">
        <v>4</v>
      </c>
      <c r="I162" s="250"/>
      <c r="J162" s="251">
        <f>ROUND(I162*H162,2)</f>
        <v>0</v>
      </c>
      <c r="K162" s="252"/>
      <c r="L162" s="45"/>
      <c r="M162" s="253" t="s">
        <v>1</v>
      </c>
      <c r="N162" s="254" t="s">
        <v>38</v>
      </c>
      <c r="O162" s="92"/>
      <c r="P162" s="255">
        <f>O162*H162</f>
        <v>0</v>
      </c>
      <c r="Q162" s="255">
        <v>0</v>
      </c>
      <c r="R162" s="255">
        <f>Q162*H162</f>
        <v>0</v>
      </c>
      <c r="S162" s="255">
        <v>0</v>
      </c>
      <c r="T162" s="256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57" t="s">
        <v>166</v>
      </c>
      <c r="AT162" s="257" t="s">
        <v>162</v>
      </c>
      <c r="AU162" s="257" t="s">
        <v>81</v>
      </c>
      <c r="AY162" s="18" t="s">
        <v>160</v>
      </c>
      <c r="BE162" s="258">
        <f>IF(N162="základní",J162,0)</f>
        <v>0</v>
      </c>
      <c r="BF162" s="258">
        <f>IF(N162="snížená",J162,0)</f>
        <v>0</v>
      </c>
      <c r="BG162" s="258">
        <f>IF(N162="zákl. přenesená",J162,0)</f>
        <v>0</v>
      </c>
      <c r="BH162" s="258">
        <f>IF(N162="sníž. přenesená",J162,0)</f>
        <v>0</v>
      </c>
      <c r="BI162" s="258">
        <f>IF(N162="nulová",J162,0)</f>
        <v>0</v>
      </c>
      <c r="BJ162" s="18" t="s">
        <v>77</v>
      </c>
      <c r="BK162" s="258">
        <f>ROUND(I162*H162,2)</f>
        <v>0</v>
      </c>
      <c r="BL162" s="18" t="s">
        <v>166</v>
      </c>
      <c r="BM162" s="257" t="s">
        <v>2199</v>
      </c>
    </row>
    <row r="163" s="13" customFormat="1">
      <c r="A163" s="13"/>
      <c r="B163" s="259"/>
      <c r="C163" s="260"/>
      <c r="D163" s="261" t="s">
        <v>168</v>
      </c>
      <c r="E163" s="262" t="s">
        <v>1</v>
      </c>
      <c r="F163" s="263" t="s">
        <v>2200</v>
      </c>
      <c r="G163" s="260"/>
      <c r="H163" s="264">
        <v>4</v>
      </c>
      <c r="I163" s="265"/>
      <c r="J163" s="260"/>
      <c r="K163" s="260"/>
      <c r="L163" s="266"/>
      <c r="M163" s="267"/>
      <c r="N163" s="268"/>
      <c r="O163" s="268"/>
      <c r="P163" s="268"/>
      <c r="Q163" s="268"/>
      <c r="R163" s="268"/>
      <c r="S163" s="268"/>
      <c r="T163" s="26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70" t="s">
        <v>168</v>
      </c>
      <c r="AU163" s="270" t="s">
        <v>81</v>
      </c>
      <c r="AV163" s="13" t="s">
        <v>81</v>
      </c>
      <c r="AW163" s="13" t="s">
        <v>30</v>
      </c>
      <c r="AX163" s="13" t="s">
        <v>77</v>
      </c>
      <c r="AY163" s="270" t="s">
        <v>160</v>
      </c>
    </row>
    <row r="164" s="2" customFormat="1" ht="21.75" customHeight="1">
      <c r="A164" s="39"/>
      <c r="B164" s="40"/>
      <c r="C164" s="245" t="s">
        <v>348</v>
      </c>
      <c r="D164" s="245" t="s">
        <v>162</v>
      </c>
      <c r="E164" s="246" t="s">
        <v>242</v>
      </c>
      <c r="F164" s="247" t="s">
        <v>2201</v>
      </c>
      <c r="G164" s="248" t="s">
        <v>941</v>
      </c>
      <c r="H164" s="249">
        <v>1</v>
      </c>
      <c r="I164" s="250"/>
      <c r="J164" s="251">
        <f>ROUND(I164*H164,2)</f>
        <v>0</v>
      </c>
      <c r="K164" s="252"/>
      <c r="L164" s="45"/>
      <c r="M164" s="253" t="s">
        <v>1</v>
      </c>
      <c r="N164" s="254" t="s">
        <v>38</v>
      </c>
      <c r="O164" s="92"/>
      <c r="P164" s="255">
        <f>O164*H164</f>
        <v>0</v>
      </c>
      <c r="Q164" s="255">
        <v>0</v>
      </c>
      <c r="R164" s="255">
        <f>Q164*H164</f>
        <v>0</v>
      </c>
      <c r="S164" s="255">
        <v>0</v>
      </c>
      <c r="T164" s="256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57" t="s">
        <v>166</v>
      </c>
      <c r="AT164" s="257" t="s">
        <v>162</v>
      </c>
      <c r="AU164" s="257" t="s">
        <v>81</v>
      </c>
      <c r="AY164" s="18" t="s">
        <v>160</v>
      </c>
      <c r="BE164" s="258">
        <f>IF(N164="základní",J164,0)</f>
        <v>0</v>
      </c>
      <c r="BF164" s="258">
        <f>IF(N164="snížená",J164,0)</f>
        <v>0</v>
      </c>
      <c r="BG164" s="258">
        <f>IF(N164="zákl. přenesená",J164,0)</f>
        <v>0</v>
      </c>
      <c r="BH164" s="258">
        <f>IF(N164="sníž. přenesená",J164,0)</f>
        <v>0</v>
      </c>
      <c r="BI164" s="258">
        <f>IF(N164="nulová",J164,0)</f>
        <v>0</v>
      </c>
      <c r="BJ164" s="18" t="s">
        <v>77</v>
      </c>
      <c r="BK164" s="258">
        <f>ROUND(I164*H164,2)</f>
        <v>0</v>
      </c>
      <c r="BL164" s="18" t="s">
        <v>166</v>
      </c>
      <c r="BM164" s="257" t="s">
        <v>2202</v>
      </c>
    </row>
    <row r="165" s="13" customFormat="1">
      <c r="A165" s="13"/>
      <c r="B165" s="259"/>
      <c r="C165" s="260"/>
      <c r="D165" s="261" t="s">
        <v>168</v>
      </c>
      <c r="E165" s="262" t="s">
        <v>1</v>
      </c>
      <c r="F165" s="263" t="s">
        <v>2036</v>
      </c>
      <c r="G165" s="260"/>
      <c r="H165" s="264">
        <v>1</v>
      </c>
      <c r="I165" s="265"/>
      <c r="J165" s="260"/>
      <c r="K165" s="260"/>
      <c r="L165" s="266"/>
      <c r="M165" s="267"/>
      <c r="N165" s="268"/>
      <c r="O165" s="268"/>
      <c r="P165" s="268"/>
      <c r="Q165" s="268"/>
      <c r="R165" s="268"/>
      <c r="S165" s="268"/>
      <c r="T165" s="26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70" t="s">
        <v>168</v>
      </c>
      <c r="AU165" s="270" t="s">
        <v>81</v>
      </c>
      <c r="AV165" s="13" t="s">
        <v>81</v>
      </c>
      <c r="AW165" s="13" t="s">
        <v>30</v>
      </c>
      <c r="AX165" s="13" t="s">
        <v>77</v>
      </c>
      <c r="AY165" s="270" t="s">
        <v>160</v>
      </c>
    </row>
    <row r="166" s="2" customFormat="1" ht="16.5" customHeight="1">
      <c r="A166" s="39"/>
      <c r="B166" s="40"/>
      <c r="C166" s="245" t="s">
        <v>353</v>
      </c>
      <c r="D166" s="245" t="s">
        <v>162</v>
      </c>
      <c r="E166" s="246" t="s">
        <v>248</v>
      </c>
      <c r="F166" s="247" t="s">
        <v>2203</v>
      </c>
      <c r="G166" s="248" t="s">
        <v>941</v>
      </c>
      <c r="H166" s="249">
        <v>4</v>
      </c>
      <c r="I166" s="250"/>
      <c r="J166" s="251">
        <f>ROUND(I166*H166,2)</f>
        <v>0</v>
      </c>
      <c r="K166" s="252"/>
      <c r="L166" s="45"/>
      <c r="M166" s="253" t="s">
        <v>1</v>
      </c>
      <c r="N166" s="254" t="s">
        <v>38</v>
      </c>
      <c r="O166" s="92"/>
      <c r="P166" s="255">
        <f>O166*H166</f>
        <v>0</v>
      </c>
      <c r="Q166" s="255">
        <v>0</v>
      </c>
      <c r="R166" s="255">
        <f>Q166*H166</f>
        <v>0</v>
      </c>
      <c r="S166" s="255">
        <v>0</v>
      </c>
      <c r="T166" s="256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57" t="s">
        <v>166</v>
      </c>
      <c r="AT166" s="257" t="s">
        <v>162</v>
      </c>
      <c r="AU166" s="257" t="s">
        <v>81</v>
      </c>
      <c r="AY166" s="18" t="s">
        <v>160</v>
      </c>
      <c r="BE166" s="258">
        <f>IF(N166="základní",J166,0)</f>
        <v>0</v>
      </c>
      <c r="BF166" s="258">
        <f>IF(N166="snížená",J166,0)</f>
        <v>0</v>
      </c>
      <c r="BG166" s="258">
        <f>IF(N166="zákl. přenesená",J166,0)</f>
        <v>0</v>
      </c>
      <c r="BH166" s="258">
        <f>IF(N166="sníž. přenesená",J166,0)</f>
        <v>0</v>
      </c>
      <c r="BI166" s="258">
        <f>IF(N166="nulová",J166,0)</f>
        <v>0</v>
      </c>
      <c r="BJ166" s="18" t="s">
        <v>77</v>
      </c>
      <c r="BK166" s="258">
        <f>ROUND(I166*H166,2)</f>
        <v>0</v>
      </c>
      <c r="BL166" s="18" t="s">
        <v>166</v>
      </c>
      <c r="BM166" s="257" t="s">
        <v>2204</v>
      </c>
    </row>
    <row r="167" s="2" customFormat="1" ht="16.5" customHeight="1">
      <c r="A167" s="39"/>
      <c r="B167" s="40"/>
      <c r="C167" s="245" t="s">
        <v>358</v>
      </c>
      <c r="D167" s="245" t="s">
        <v>162</v>
      </c>
      <c r="E167" s="246" t="s">
        <v>8</v>
      </c>
      <c r="F167" s="247" t="s">
        <v>2205</v>
      </c>
      <c r="G167" s="248" t="s">
        <v>941</v>
      </c>
      <c r="H167" s="249">
        <v>4</v>
      </c>
      <c r="I167" s="250"/>
      <c r="J167" s="251">
        <f>ROUND(I167*H167,2)</f>
        <v>0</v>
      </c>
      <c r="K167" s="252"/>
      <c r="L167" s="45"/>
      <c r="M167" s="253" t="s">
        <v>1</v>
      </c>
      <c r="N167" s="254" t="s">
        <v>38</v>
      </c>
      <c r="O167" s="92"/>
      <c r="P167" s="255">
        <f>O167*H167</f>
        <v>0</v>
      </c>
      <c r="Q167" s="255">
        <v>0</v>
      </c>
      <c r="R167" s="255">
        <f>Q167*H167</f>
        <v>0</v>
      </c>
      <c r="S167" s="255">
        <v>0</v>
      </c>
      <c r="T167" s="256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57" t="s">
        <v>166</v>
      </c>
      <c r="AT167" s="257" t="s">
        <v>162</v>
      </c>
      <c r="AU167" s="257" t="s">
        <v>81</v>
      </c>
      <c r="AY167" s="18" t="s">
        <v>160</v>
      </c>
      <c r="BE167" s="258">
        <f>IF(N167="základní",J167,0)</f>
        <v>0</v>
      </c>
      <c r="BF167" s="258">
        <f>IF(N167="snížená",J167,0)</f>
        <v>0</v>
      </c>
      <c r="BG167" s="258">
        <f>IF(N167="zákl. přenesená",J167,0)</f>
        <v>0</v>
      </c>
      <c r="BH167" s="258">
        <f>IF(N167="sníž. přenesená",J167,0)</f>
        <v>0</v>
      </c>
      <c r="BI167" s="258">
        <f>IF(N167="nulová",J167,0)</f>
        <v>0</v>
      </c>
      <c r="BJ167" s="18" t="s">
        <v>77</v>
      </c>
      <c r="BK167" s="258">
        <f>ROUND(I167*H167,2)</f>
        <v>0</v>
      </c>
      <c r="BL167" s="18" t="s">
        <v>166</v>
      </c>
      <c r="BM167" s="257" t="s">
        <v>2206</v>
      </c>
    </row>
    <row r="168" s="2" customFormat="1" ht="21.75" customHeight="1">
      <c r="A168" s="39"/>
      <c r="B168" s="40"/>
      <c r="C168" s="245" t="s">
        <v>363</v>
      </c>
      <c r="D168" s="245" t="s">
        <v>162</v>
      </c>
      <c r="E168" s="246" t="s">
        <v>258</v>
      </c>
      <c r="F168" s="247" t="s">
        <v>2207</v>
      </c>
      <c r="G168" s="248" t="s">
        <v>941</v>
      </c>
      <c r="H168" s="249">
        <v>8</v>
      </c>
      <c r="I168" s="250"/>
      <c r="J168" s="251">
        <f>ROUND(I168*H168,2)</f>
        <v>0</v>
      </c>
      <c r="K168" s="252"/>
      <c r="L168" s="45"/>
      <c r="M168" s="253" t="s">
        <v>1</v>
      </c>
      <c r="N168" s="254" t="s">
        <v>38</v>
      </c>
      <c r="O168" s="92"/>
      <c r="P168" s="255">
        <f>O168*H168</f>
        <v>0</v>
      </c>
      <c r="Q168" s="255">
        <v>0</v>
      </c>
      <c r="R168" s="255">
        <f>Q168*H168</f>
        <v>0</v>
      </c>
      <c r="S168" s="255">
        <v>0</v>
      </c>
      <c r="T168" s="256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57" t="s">
        <v>166</v>
      </c>
      <c r="AT168" s="257" t="s">
        <v>162</v>
      </c>
      <c r="AU168" s="257" t="s">
        <v>81</v>
      </c>
      <c r="AY168" s="18" t="s">
        <v>160</v>
      </c>
      <c r="BE168" s="258">
        <f>IF(N168="základní",J168,0)</f>
        <v>0</v>
      </c>
      <c r="BF168" s="258">
        <f>IF(N168="snížená",J168,0)</f>
        <v>0</v>
      </c>
      <c r="BG168" s="258">
        <f>IF(N168="zákl. přenesená",J168,0)</f>
        <v>0</v>
      </c>
      <c r="BH168" s="258">
        <f>IF(N168="sníž. přenesená",J168,0)</f>
        <v>0</v>
      </c>
      <c r="BI168" s="258">
        <f>IF(N168="nulová",J168,0)</f>
        <v>0</v>
      </c>
      <c r="BJ168" s="18" t="s">
        <v>77</v>
      </c>
      <c r="BK168" s="258">
        <f>ROUND(I168*H168,2)</f>
        <v>0</v>
      </c>
      <c r="BL168" s="18" t="s">
        <v>166</v>
      </c>
      <c r="BM168" s="257" t="s">
        <v>2208</v>
      </c>
    </row>
    <row r="169" s="13" customFormat="1">
      <c r="A169" s="13"/>
      <c r="B169" s="259"/>
      <c r="C169" s="260"/>
      <c r="D169" s="261" t="s">
        <v>168</v>
      </c>
      <c r="E169" s="262" t="s">
        <v>1</v>
      </c>
      <c r="F169" s="263" t="s">
        <v>2209</v>
      </c>
      <c r="G169" s="260"/>
      <c r="H169" s="264">
        <v>8</v>
      </c>
      <c r="I169" s="265"/>
      <c r="J169" s="260"/>
      <c r="K169" s="260"/>
      <c r="L169" s="266"/>
      <c r="M169" s="267"/>
      <c r="N169" s="268"/>
      <c r="O169" s="268"/>
      <c r="P169" s="268"/>
      <c r="Q169" s="268"/>
      <c r="R169" s="268"/>
      <c r="S169" s="268"/>
      <c r="T169" s="26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70" t="s">
        <v>168</v>
      </c>
      <c r="AU169" s="270" t="s">
        <v>81</v>
      </c>
      <c r="AV169" s="13" t="s">
        <v>81</v>
      </c>
      <c r="AW169" s="13" t="s">
        <v>30</v>
      </c>
      <c r="AX169" s="13" t="s">
        <v>77</v>
      </c>
      <c r="AY169" s="270" t="s">
        <v>160</v>
      </c>
    </row>
    <row r="170" s="2" customFormat="1" ht="16.5" customHeight="1">
      <c r="A170" s="39"/>
      <c r="B170" s="40"/>
      <c r="C170" s="245" t="s">
        <v>368</v>
      </c>
      <c r="D170" s="245" t="s">
        <v>162</v>
      </c>
      <c r="E170" s="246" t="s">
        <v>263</v>
      </c>
      <c r="F170" s="247" t="s">
        <v>2210</v>
      </c>
      <c r="G170" s="248" t="s">
        <v>941</v>
      </c>
      <c r="H170" s="249">
        <v>1</v>
      </c>
      <c r="I170" s="250"/>
      <c r="J170" s="251">
        <f>ROUND(I170*H170,2)</f>
        <v>0</v>
      </c>
      <c r="K170" s="252"/>
      <c r="L170" s="45"/>
      <c r="M170" s="253" t="s">
        <v>1</v>
      </c>
      <c r="N170" s="254" t="s">
        <v>38</v>
      </c>
      <c r="O170" s="92"/>
      <c r="P170" s="255">
        <f>O170*H170</f>
        <v>0</v>
      </c>
      <c r="Q170" s="255">
        <v>0</v>
      </c>
      <c r="R170" s="255">
        <f>Q170*H170</f>
        <v>0</v>
      </c>
      <c r="S170" s="255">
        <v>0</v>
      </c>
      <c r="T170" s="256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57" t="s">
        <v>166</v>
      </c>
      <c r="AT170" s="257" t="s">
        <v>162</v>
      </c>
      <c r="AU170" s="257" t="s">
        <v>81</v>
      </c>
      <c r="AY170" s="18" t="s">
        <v>160</v>
      </c>
      <c r="BE170" s="258">
        <f>IF(N170="základní",J170,0)</f>
        <v>0</v>
      </c>
      <c r="BF170" s="258">
        <f>IF(N170="snížená",J170,0)</f>
        <v>0</v>
      </c>
      <c r="BG170" s="258">
        <f>IF(N170="zákl. přenesená",J170,0)</f>
        <v>0</v>
      </c>
      <c r="BH170" s="258">
        <f>IF(N170="sníž. přenesená",J170,0)</f>
        <v>0</v>
      </c>
      <c r="BI170" s="258">
        <f>IF(N170="nulová",J170,0)</f>
        <v>0</v>
      </c>
      <c r="BJ170" s="18" t="s">
        <v>77</v>
      </c>
      <c r="BK170" s="258">
        <f>ROUND(I170*H170,2)</f>
        <v>0</v>
      </c>
      <c r="BL170" s="18" t="s">
        <v>166</v>
      </c>
      <c r="BM170" s="257" t="s">
        <v>2211</v>
      </c>
    </row>
    <row r="171" s="2" customFormat="1" ht="21.75" customHeight="1">
      <c r="A171" s="39"/>
      <c r="B171" s="40"/>
      <c r="C171" s="245" t="s">
        <v>375</v>
      </c>
      <c r="D171" s="245" t="s">
        <v>162</v>
      </c>
      <c r="E171" s="246" t="s">
        <v>220</v>
      </c>
      <c r="F171" s="247" t="s">
        <v>2212</v>
      </c>
      <c r="G171" s="248" t="s">
        <v>941</v>
      </c>
      <c r="H171" s="249">
        <v>8</v>
      </c>
      <c r="I171" s="250"/>
      <c r="J171" s="251">
        <f>ROUND(I171*H171,2)</f>
        <v>0</v>
      </c>
      <c r="K171" s="252"/>
      <c r="L171" s="45"/>
      <c r="M171" s="253" t="s">
        <v>1</v>
      </c>
      <c r="N171" s="254" t="s">
        <v>38</v>
      </c>
      <c r="O171" s="92"/>
      <c r="P171" s="255">
        <f>O171*H171</f>
        <v>0</v>
      </c>
      <c r="Q171" s="255">
        <v>0</v>
      </c>
      <c r="R171" s="255">
        <f>Q171*H171</f>
        <v>0</v>
      </c>
      <c r="S171" s="255">
        <v>0</v>
      </c>
      <c r="T171" s="256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57" t="s">
        <v>166</v>
      </c>
      <c r="AT171" s="257" t="s">
        <v>162</v>
      </c>
      <c r="AU171" s="257" t="s">
        <v>81</v>
      </c>
      <c r="AY171" s="18" t="s">
        <v>160</v>
      </c>
      <c r="BE171" s="258">
        <f>IF(N171="základní",J171,0)</f>
        <v>0</v>
      </c>
      <c r="BF171" s="258">
        <f>IF(N171="snížená",J171,0)</f>
        <v>0</v>
      </c>
      <c r="BG171" s="258">
        <f>IF(N171="zákl. přenesená",J171,0)</f>
        <v>0</v>
      </c>
      <c r="BH171" s="258">
        <f>IF(N171="sníž. přenesená",J171,0)</f>
        <v>0</v>
      </c>
      <c r="BI171" s="258">
        <f>IF(N171="nulová",J171,0)</f>
        <v>0</v>
      </c>
      <c r="BJ171" s="18" t="s">
        <v>77</v>
      </c>
      <c r="BK171" s="258">
        <f>ROUND(I171*H171,2)</f>
        <v>0</v>
      </c>
      <c r="BL171" s="18" t="s">
        <v>166</v>
      </c>
      <c r="BM171" s="257" t="s">
        <v>2213</v>
      </c>
    </row>
    <row r="172" s="13" customFormat="1">
      <c r="A172" s="13"/>
      <c r="B172" s="259"/>
      <c r="C172" s="260"/>
      <c r="D172" s="261" t="s">
        <v>168</v>
      </c>
      <c r="E172" s="262" t="s">
        <v>1</v>
      </c>
      <c r="F172" s="263" t="s">
        <v>2214</v>
      </c>
      <c r="G172" s="260"/>
      <c r="H172" s="264">
        <v>8</v>
      </c>
      <c r="I172" s="265"/>
      <c r="J172" s="260"/>
      <c r="K172" s="260"/>
      <c r="L172" s="266"/>
      <c r="M172" s="267"/>
      <c r="N172" s="268"/>
      <c r="O172" s="268"/>
      <c r="P172" s="268"/>
      <c r="Q172" s="268"/>
      <c r="R172" s="268"/>
      <c r="S172" s="268"/>
      <c r="T172" s="26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70" t="s">
        <v>168</v>
      </c>
      <c r="AU172" s="270" t="s">
        <v>81</v>
      </c>
      <c r="AV172" s="13" t="s">
        <v>81</v>
      </c>
      <c r="AW172" s="13" t="s">
        <v>30</v>
      </c>
      <c r="AX172" s="13" t="s">
        <v>77</v>
      </c>
      <c r="AY172" s="270" t="s">
        <v>160</v>
      </c>
    </row>
    <row r="173" s="12" customFormat="1" ht="22.8" customHeight="1">
      <c r="A173" s="12"/>
      <c r="B173" s="229"/>
      <c r="C173" s="230"/>
      <c r="D173" s="231" t="s">
        <v>72</v>
      </c>
      <c r="E173" s="243" t="s">
        <v>2215</v>
      </c>
      <c r="F173" s="243" t="s">
        <v>2216</v>
      </c>
      <c r="G173" s="230"/>
      <c r="H173" s="230"/>
      <c r="I173" s="233"/>
      <c r="J173" s="244">
        <f>BK173</f>
        <v>0</v>
      </c>
      <c r="K173" s="230"/>
      <c r="L173" s="235"/>
      <c r="M173" s="236"/>
      <c r="N173" s="237"/>
      <c r="O173" s="237"/>
      <c r="P173" s="238">
        <f>SUM(P174:P177)</f>
        <v>0</v>
      </c>
      <c r="Q173" s="237"/>
      <c r="R173" s="238">
        <f>SUM(R174:R177)</f>
        <v>0</v>
      </c>
      <c r="S173" s="237"/>
      <c r="T173" s="239">
        <f>SUM(T174:T177)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40" t="s">
        <v>77</v>
      </c>
      <c r="AT173" s="241" t="s">
        <v>72</v>
      </c>
      <c r="AU173" s="241" t="s">
        <v>77</v>
      </c>
      <c r="AY173" s="240" t="s">
        <v>160</v>
      </c>
      <c r="BK173" s="242">
        <f>SUM(BK174:BK177)</f>
        <v>0</v>
      </c>
    </row>
    <row r="174" s="2" customFormat="1" ht="16.5" customHeight="1">
      <c r="A174" s="39"/>
      <c r="B174" s="40"/>
      <c r="C174" s="245" t="s">
        <v>381</v>
      </c>
      <c r="D174" s="245" t="s">
        <v>162</v>
      </c>
      <c r="E174" s="246" t="s">
        <v>274</v>
      </c>
      <c r="F174" s="247" t="s">
        <v>2217</v>
      </c>
      <c r="G174" s="248" t="s">
        <v>941</v>
      </c>
      <c r="H174" s="249">
        <v>1</v>
      </c>
      <c r="I174" s="250"/>
      <c r="J174" s="251">
        <f>ROUND(I174*H174,2)</f>
        <v>0</v>
      </c>
      <c r="K174" s="252"/>
      <c r="L174" s="45"/>
      <c r="M174" s="253" t="s">
        <v>1</v>
      </c>
      <c r="N174" s="254" t="s">
        <v>38</v>
      </c>
      <c r="O174" s="92"/>
      <c r="P174" s="255">
        <f>O174*H174</f>
        <v>0</v>
      </c>
      <c r="Q174" s="255">
        <v>0</v>
      </c>
      <c r="R174" s="255">
        <f>Q174*H174</f>
        <v>0</v>
      </c>
      <c r="S174" s="255">
        <v>0</v>
      </c>
      <c r="T174" s="256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57" t="s">
        <v>166</v>
      </c>
      <c r="AT174" s="257" t="s">
        <v>162</v>
      </c>
      <c r="AU174" s="257" t="s">
        <v>81</v>
      </c>
      <c r="AY174" s="18" t="s">
        <v>160</v>
      </c>
      <c r="BE174" s="258">
        <f>IF(N174="základní",J174,0)</f>
        <v>0</v>
      </c>
      <c r="BF174" s="258">
        <f>IF(N174="snížená",J174,0)</f>
        <v>0</v>
      </c>
      <c r="BG174" s="258">
        <f>IF(N174="zákl. přenesená",J174,0)</f>
        <v>0</v>
      </c>
      <c r="BH174" s="258">
        <f>IF(N174="sníž. přenesená",J174,0)</f>
        <v>0</v>
      </c>
      <c r="BI174" s="258">
        <f>IF(N174="nulová",J174,0)</f>
        <v>0</v>
      </c>
      <c r="BJ174" s="18" t="s">
        <v>77</v>
      </c>
      <c r="BK174" s="258">
        <f>ROUND(I174*H174,2)</f>
        <v>0</v>
      </c>
      <c r="BL174" s="18" t="s">
        <v>166</v>
      </c>
      <c r="BM174" s="257" t="s">
        <v>2218</v>
      </c>
    </row>
    <row r="175" s="13" customFormat="1">
      <c r="A175" s="13"/>
      <c r="B175" s="259"/>
      <c r="C175" s="260"/>
      <c r="D175" s="261" t="s">
        <v>168</v>
      </c>
      <c r="E175" s="262" t="s">
        <v>1</v>
      </c>
      <c r="F175" s="263" t="s">
        <v>2219</v>
      </c>
      <c r="G175" s="260"/>
      <c r="H175" s="264">
        <v>1</v>
      </c>
      <c r="I175" s="265"/>
      <c r="J175" s="260"/>
      <c r="K175" s="260"/>
      <c r="L175" s="266"/>
      <c r="M175" s="267"/>
      <c r="N175" s="268"/>
      <c r="O175" s="268"/>
      <c r="P175" s="268"/>
      <c r="Q175" s="268"/>
      <c r="R175" s="268"/>
      <c r="S175" s="268"/>
      <c r="T175" s="26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70" t="s">
        <v>168</v>
      </c>
      <c r="AU175" s="270" t="s">
        <v>81</v>
      </c>
      <c r="AV175" s="13" t="s">
        <v>81</v>
      </c>
      <c r="AW175" s="13" t="s">
        <v>30</v>
      </c>
      <c r="AX175" s="13" t="s">
        <v>77</v>
      </c>
      <c r="AY175" s="270" t="s">
        <v>160</v>
      </c>
    </row>
    <row r="176" s="2" customFormat="1" ht="16.5" customHeight="1">
      <c r="A176" s="39"/>
      <c r="B176" s="40"/>
      <c r="C176" s="245" t="s">
        <v>386</v>
      </c>
      <c r="D176" s="245" t="s">
        <v>162</v>
      </c>
      <c r="E176" s="246" t="s">
        <v>279</v>
      </c>
      <c r="F176" s="247" t="s">
        <v>2220</v>
      </c>
      <c r="G176" s="248" t="s">
        <v>941</v>
      </c>
      <c r="H176" s="249">
        <v>2</v>
      </c>
      <c r="I176" s="250"/>
      <c r="J176" s="251">
        <f>ROUND(I176*H176,2)</f>
        <v>0</v>
      </c>
      <c r="K176" s="252"/>
      <c r="L176" s="45"/>
      <c r="M176" s="253" t="s">
        <v>1</v>
      </c>
      <c r="N176" s="254" t="s">
        <v>38</v>
      </c>
      <c r="O176" s="92"/>
      <c r="P176" s="255">
        <f>O176*H176</f>
        <v>0</v>
      </c>
      <c r="Q176" s="255">
        <v>0</v>
      </c>
      <c r="R176" s="255">
        <f>Q176*H176</f>
        <v>0</v>
      </c>
      <c r="S176" s="255">
        <v>0</v>
      </c>
      <c r="T176" s="256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57" t="s">
        <v>166</v>
      </c>
      <c r="AT176" s="257" t="s">
        <v>162</v>
      </c>
      <c r="AU176" s="257" t="s">
        <v>81</v>
      </c>
      <c r="AY176" s="18" t="s">
        <v>160</v>
      </c>
      <c r="BE176" s="258">
        <f>IF(N176="základní",J176,0)</f>
        <v>0</v>
      </c>
      <c r="BF176" s="258">
        <f>IF(N176="snížená",J176,0)</f>
        <v>0</v>
      </c>
      <c r="BG176" s="258">
        <f>IF(N176="zákl. přenesená",J176,0)</f>
        <v>0</v>
      </c>
      <c r="BH176" s="258">
        <f>IF(N176="sníž. přenesená",J176,0)</f>
        <v>0</v>
      </c>
      <c r="BI176" s="258">
        <f>IF(N176="nulová",J176,0)</f>
        <v>0</v>
      </c>
      <c r="BJ176" s="18" t="s">
        <v>77</v>
      </c>
      <c r="BK176" s="258">
        <f>ROUND(I176*H176,2)</f>
        <v>0</v>
      </c>
      <c r="BL176" s="18" t="s">
        <v>166</v>
      </c>
      <c r="BM176" s="257" t="s">
        <v>2221</v>
      </c>
    </row>
    <row r="177" s="2" customFormat="1" ht="16.5" customHeight="1">
      <c r="A177" s="39"/>
      <c r="B177" s="40"/>
      <c r="C177" s="245" t="s">
        <v>390</v>
      </c>
      <c r="D177" s="245" t="s">
        <v>162</v>
      </c>
      <c r="E177" s="246" t="s">
        <v>7</v>
      </c>
      <c r="F177" s="247" t="s">
        <v>2222</v>
      </c>
      <c r="G177" s="248" t="s">
        <v>941</v>
      </c>
      <c r="H177" s="249">
        <v>6</v>
      </c>
      <c r="I177" s="250"/>
      <c r="J177" s="251">
        <f>ROUND(I177*H177,2)</f>
        <v>0</v>
      </c>
      <c r="K177" s="252"/>
      <c r="L177" s="45"/>
      <c r="M177" s="253" t="s">
        <v>1</v>
      </c>
      <c r="N177" s="254" t="s">
        <v>38</v>
      </c>
      <c r="O177" s="92"/>
      <c r="P177" s="255">
        <f>O177*H177</f>
        <v>0</v>
      </c>
      <c r="Q177" s="255">
        <v>0</v>
      </c>
      <c r="R177" s="255">
        <f>Q177*H177</f>
        <v>0</v>
      </c>
      <c r="S177" s="255">
        <v>0</v>
      </c>
      <c r="T177" s="256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57" t="s">
        <v>166</v>
      </c>
      <c r="AT177" s="257" t="s">
        <v>162</v>
      </c>
      <c r="AU177" s="257" t="s">
        <v>81</v>
      </c>
      <c r="AY177" s="18" t="s">
        <v>160</v>
      </c>
      <c r="BE177" s="258">
        <f>IF(N177="základní",J177,0)</f>
        <v>0</v>
      </c>
      <c r="BF177" s="258">
        <f>IF(N177="snížená",J177,0)</f>
        <v>0</v>
      </c>
      <c r="BG177" s="258">
        <f>IF(N177="zákl. přenesená",J177,0)</f>
        <v>0</v>
      </c>
      <c r="BH177" s="258">
        <f>IF(N177="sníž. přenesená",J177,0)</f>
        <v>0</v>
      </c>
      <c r="BI177" s="258">
        <f>IF(N177="nulová",J177,0)</f>
        <v>0</v>
      </c>
      <c r="BJ177" s="18" t="s">
        <v>77</v>
      </c>
      <c r="BK177" s="258">
        <f>ROUND(I177*H177,2)</f>
        <v>0</v>
      </c>
      <c r="BL177" s="18" t="s">
        <v>166</v>
      </c>
      <c r="BM177" s="257" t="s">
        <v>2223</v>
      </c>
    </row>
    <row r="178" s="12" customFormat="1" ht="22.8" customHeight="1">
      <c r="A178" s="12"/>
      <c r="B178" s="229"/>
      <c r="C178" s="230"/>
      <c r="D178" s="231" t="s">
        <v>72</v>
      </c>
      <c r="E178" s="243" t="s">
        <v>2224</v>
      </c>
      <c r="F178" s="243" t="s">
        <v>2225</v>
      </c>
      <c r="G178" s="230"/>
      <c r="H178" s="230"/>
      <c r="I178" s="233"/>
      <c r="J178" s="244">
        <f>BK178</f>
        <v>0</v>
      </c>
      <c r="K178" s="230"/>
      <c r="L178" s="235"/>
      <c r="M178" s="236"/>
      <c r="N178" s="237"/>
      <c r="O178" s="237"/>
      <c r="P178" s="238">
        <f>SUM(P179:P180)</f>
        <v>0</v>
      </c>
      <c r="Q178" s="237"/>
      <c r="R178" s="238">
        <f>SUM(R179:R180)</f>
        <v>0</v>
      </c>
      <c r="S178" s="237"/>
      <c r="T178" s="239">
        <f>SUM(T179:T180)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40" t="s">
        <v>77</v>
      </c>
      <c r="AT178" s="241" t="s">
        <v>72</v>
      </c>
      <c r="AU178" s="241" t="s">
        <v>77</v>
      </c>
      <c r="AY178" s="240" t="s">
        <v>160</v>
      </c>
      <c r="BK178" s="242">
        <f>SUM(BK179:BK180)</f>
        <v>0</v>
      </c>
    </row>
    <row r="179" s="2" customFormat="1" ht="16.5" customHeight="1">
      <c r="A179" s="39"/>
      <c r="B179" s="40"/>
      <c r="C179" s="245" t="s">
        <v>403</v>
      </c>
      <c r="D179" s="245" t="s">
        <v>162</v>
      </c>
      <c r="E179" s="246" t="s">
        <v>304</v>
      </c>
      <c r="F179" s="247" t="s">
        <v>2226</v>
      </c>
      <c r="G179" s="248" t="s">
        <v>941</v>
      </c>
      <c r="H179" s="249">
        <v>6</v>
      </c>
      <c r="I179" s="250"/>
      <c r="J179" s="251">
        <f>ROUND(I179*H179,2)</f>
        <v>0</v>
      </c>
      <c r="K179" s="252"/>
      <c r="L179" s="45"/>
      <c r="M179" s="253" t="s">
        <v>1</v>
      </c>
      <c r="N179" s="254" t="s">
        <v>38</v>
      </c>
      <c r="O179" s="92"/>
      <c r="P179" s="255">
        <f>O179*H179</f>
        <v>0</v>
      </c>
      <c r="Q179" s="255">
        <v>0</v>
      </c>
      <c r="R179" s="255">
        <f>Q179*H179</f>
        <v>0</v>
      </c>
      <c r="S179" s="255">
        <v>0</v>
      </c>
      <c r="T179" s="256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57" t="s">
        <v>166</v>
      </c>
      <c r="AT179" s="257" t="s">
        <v>162</v>
      </c>
      <c r="AU179" s="257" t="s">
        <v>81</v>
      </c>
      <c r="AY179" s="18" t="s">
        <v>160</v>
      </c>
      <c r="BE179" s="258">
        <f>IF(N179="základní",J179,0)</f>
        <v>0</v>
      </c>
      <c r="BF179" s="258">
        <f>IF(N179="snížená",J179,0)</f>
        <v>0</v>
      </c>
      <c r="BG179" s="258">
        <f>IF(N179="zákl. přenesená",J179,0)</f>
        <v>0</v>
      </c>
      <c r="BH179" s="258">
        <f>IF(N179="sníž. přenesená",J179,0)</f>
        <v>0</v>
      </c>
      <c r="BI179" s="258">
        <f>IF(N179="nulová",J179,0)</f>
        <v>0</v>
      </c>
      <c r="BJ179" s="18" t="s">
        <v>77</v>
      </c>
      <c r="BK179" s="258">
        <f>ROUND(I179*H179,2)</f>
        <v>0</v>
      </c>
      <c r="BL179" s="18" t="s">
        <v>166</v>
      </c>
      <c r="BM179" s="257" t="s">
        <v>2227</v>
      </c>
    </row>
    <row r="180" s="13" customFormat="1">
      <c r="A180" s="13"/>
      <c r="B180" s="259"/>
      <c r="C180" s="260"/>
      <c r="D180" s="261" t="s">
        <v>168</v>
      </c>
      <c r="E180" s="262" t="s">
        <v>1</v>
      </c>
      <c r="F180" s="263" t="s">
        <v>2228</v>
      </c>
      <c r="G180" s="260"/>
      <c r="H180" s="264">
        <v>6</v>
      </c>
      <c r="I180" s="265"/>
      <c r="J180" s="260"/>
      <c r="K180" s="260"/>
      <c r="L180" s="266"/>
      <c r="M180" s="322"/>
      <c r="N180" s="323"/>
      <c r="O180" s="323"/>
      <c r="P180" s="323"/>
      <c r="Q180" s="323"/>
      <c r="R180" s="323"/>
      <c r="S180" s="323"/>
      <c r="T180" s="32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70" t="s">
        <v>168</v>
      </c>
      <c r="AU180" s="270" t="s">
        <v>81</v>
      </c>
      <c r="AV180" s="13" t="s">
        <v>81</v>
      </c>
      <c r="AW180" s="13" t="s">
        <v>30</v>
      </c>
      <c r="AX180" s="13" t="s">
        <v>77</v>
      </c>
      <c r="AY180" s="270" t="s">
        <v>160</v>
      </c>
    </row>
    <row r="181" s="2" customFormat="1" ht="6.96" customHeight="1">
      <c r="A181" s="39"/>
      <c r="B181" s="67"/>
      <c r="C181" s="68"/>
      <c r="D181" s="68"/>
      <c r="E181" s="68"/>
      <c r="F181" s="68"/>
      <c r="G181" s="68"/>
      <c r="H181" s="68"/>
      <c r="I181" s="193"/>
      <c r="J181" s="68"/>
      <c r="K181" s="68"/>
      <c r="L181" s="45"/>
      <c r="M181" s="39"/>
      <c r="O181" s="39"/>
      <c r="P181" s="39"/>
      <c r="Q181" s="39"/>
      <c r="R181" s="39"/>
      <c r="S181" s="39"/>
      <c r="T181" s="39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</row>
  </sheetData>
  <sheetProtection sheet="1" autoFilter="0" formatColumns="0" formatRows="0" objects="1" scenarios="1" spinCount="100000" saltValue="pL37upL0970ZGhTBilLhzGo+BZPFGWwJQ/rR/NVY3tz4EZEQX14uTLzrKQZmwZJgnu/wcosINiZEnRaoC6N5FQ==" hashValue="6P7HILFQrLHUaSmOSfsZGzyKB2ksZQ/Zzw23wkP0pePI/7HoKId6vaCpnJsYJW6fn0MY/5HBGcEAhj03zUokWg==" algorithmName="SHA-512" password="CC35"/>
  <autoFilter ref="C124:K18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DESKTOP-70LC1OB\andul</dc:creator>
  <cp:lastModifiedBy>DESKTOP-70LC1OB\andul</cp:lastModifiedBy>
  <dcterms:created xsi:type="dcterms:W3CDTF">2021-02-11T09:12:58Z</dcterms:created>
  <dcterms:modified xsi:type="dcterms:W3CDTF">2021-02-11T09:13:11Z</dcterms:modified>
</cp:coreProperties>
</file>